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2949sa\Desktop\My Documents\2021 metu FAR\"/>
    </mc:Choice>
  </mc:AlternateContent>
  <xr:revisionPtr revIDLastSave="0" documentId="13_ncr:1_{C65B6A27-18AB-4929-9B56-80AA6E4BBD38}" xr6:coauthVersionLast="47" xr6:coauthVersionMax="47" xr10:uidLastSave="{00000000-0000-0000-0000-000000000000}"/>
  <bookViews>
    <workbookView xWindow="-120" yWindow="-120" windowWidth="20730" windowHeight="11160" xr2:uid="{469928E5-0CD3-42CD-9FA4-C03BB37ACD75}"/>
  </bookViews>
  <sheets>
    <sheet name="2021 12 suminė (2)" sheetId="1" r:id="rId1"/>
  </sheets>
  <definedNames>
    <definedName name="_xlnm.Print_Titles" localSheetId="0">'2021 12 suminė (2)'!$3:$4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1" l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C60" i="1"/>
  <c r="I60" i="1" s="1"/>
  <c r="C59" i="1"/>
  <c r="I59" i="1" s="1"/>
  <c r="I58" i="1"/>
  <c r="E57" i="1"/>
  <c r="I57" i="1" s="1"/>
  <c r="G56" i="1"/>
  <c r="I56" i="1" s="1"/>
  <c r="I55" i="1"/>
  <c r="D54" i="1"/>
  <c r="I54" i="1" s="1"/>
  <c r="G53" i="1"/>
  <c r="I53" i="1" s="1"/>
  <c r="I52" i="1"/>
  <c r="I51" i="1"/>
  <c r="G50" i="1"/>
  <c r="I50" i="1" s="1"/>
  <c r="I49" i="1"/>
  <c r="D48" i="1"/>
  <c r="I48" i="1" s="1"/>
  <c r="I47" i="1"/>
  <c r="I46" i="1"/>
  <c r="I45" i="1"/>
  <c r="I44" i="1"/>
  <c r="I43" i="1"/>
  <c r="D42" i="1"/>
  <c r="I42" i="1" s="1"/>
  <c r="I41" i="1"/>
  <c r="I40" i="1"/>
  <c r="I39" i="1"/>
  <c r="I38" i="1"/>
  <c r="I37" i="1"/>
  <c r="I36" i="1"/>
  <c r="F35" i="1"/>
  <c r="I35" i="1" s="1"/>
  <c r="G34" i="1"/>
  <c r="I34" i="1" s="1"/>
  <c r="G33" i="1"/>
  <c r="F33" i="1"/>
  <c r="D33" i="1"/>
  <c r="I33" i="1" s="1"/>
  <c r="I32" i="1"/>
  <c r="F31" i="1"/>
  <c r="I31" i="1" s="1"/>
  <c r="I30" i="1"/>
  <c r="I29" i="1"/>
  <c r="I28" i="1"/>
  <c r="I27" i="1"/>
  <c r="G26" i="1"/>
  <c r="I26" i="1" s="1"/>
  <c r="I25" i="1"/>
  <c r="I24" i="1"/>
  <c r="I23" i="1"/>
  <c r="I22" i="1"/>
  <c r="I21" i="1"/>
  <c r="D20" i="1"/>
  <c r="I19" i="1"/>
  <c r="I18" i="1"/>
  <c r="I17" i="1"/>
  <c r="I16" i="1"/>
  <c r="F15" i="1"/>
  <c r="F84" i="1" s="1"/>
  <c r="E15" i="1"/>
  <c r="E14" i="1"/>
  <c r="I14" i="1" s="1"/>
  <c r="I13" i="1"/>
  <c r="I12" i="1"/>
  <c r="I11" i="1"/>
  <c r="E10" i="1"/>
  <c r="I10" i="1" s="1"/>
  <c r="I9" i="1"/>
  <c r="G8" i="1"/>
  <c r="C8" i="1"/>
  <c r="C84" i="1" s="1"/>
  <c r="E7" i="1"/>
  <c r="I7" i="1" s="1"/>
  <c r="I6" i="1"/>
  <c r="E6" i="1"/>
  <c r="I5" i="1"/>
  <c r="G84" i="1" l="1"/>
  <c r="E84" i="1"/>
  <c r="I15" i="1"/>
  <c r="D84" i="1"/>
  <c r="I8" i="1"/>
  <c r="I84" i="1" s="1"/>
  <c r="I20" i="1"/>
</calcChain>
</file>

<file path=xl/sharedStrings.xml><?xml version="1.0" encoding="utf-8"?>
<sst xmlns="http://schemas.openxmlformats.org/spreadsheetml/2006/main" count="92" uniqueCount="89">
  <si>
    <t>VŠĮ VUL SANTAROS KLINIKOS</t>
  </si>
  <si>
    <t>GAUTA PARAMA 2021 sausio - gruodžio mėnesiais</t>
  </si>
  <si>
    <t>Eil. Nr.</t>
  </si>
  <si>
    <t>Įmonės pavadinimas</t>
  </si>
  <si>
    <t>Gauta parama</t>
  </si>
  <si>
    <t>Pinigais</t>
  </si>
  <si>
    <t>Ilgalaikis turtas</t>
  </si>
  <si>
    <t>Vaistai</t>
  </si>
  <si>
    <t>MPP</t>
  </si>
  <si>
    <t>Kitos atsargos</t>
  </si>
  <si>
    <t>Paslaugos</t>
  </si>
  <si>
    <t>Parama iš viso:</t>
  </si>
  <si>
    <t>Limedika UAB</t>
  </si>
  <si>
    <t>Berlin Chemie Menarini Baltic UAB</t>
  </si>
  <si>
    <t>Tamro UAB</t>
  </si>
  <si>
    <t>Asmuo</t>
  </si>
  <si>
    <t>Zingeris Emilis</t>
  </si>
  <si>
    <t>Medikona UAB</t>
  </si>
  <si>
    <t>Ilsanta UAB</t>
  </si>
  <si>
    <t>Idemus UAB</t>
  </si>
  <si>
    <t>Švyturys-Utenos alus UAB</t>
  </si>
  <si>
    <t>Novo Nordisk Pharma UAB</t>
  </si>
  <si>
    <t>Roche Lietuva UAB</t>
  </si>
  <si>
    <t>Vitafarma UAB</t>
  </si>
  <si>
    <t>Viasana UAB</t>
  </si>
  <si>
    <t>Pharmalita UAB</t>
  </si>
  <si>
    <t>Formedics UAB</t>
  </si>
  <si>
    <t>Laisvės TV VšĮ</t>
  </si>
  <si>
    <t>AbbVie Logistics B.V.</t>
  </si>
  <si>
    <t>Newsec Advisers LT UAB</t>
  </si>
  <si>
    <t>Bendras finansavimas UAB</t>
  </si>
  <si>
    <t>Walless, advokatų profesinė bendrija</t>
  </si>
  <si>
    <t>Placenta UAB</t>
  </si>
  <si>
    <t>Lesta UAB</t>
  </si>
  <si>
    <t>Fox Vision UAB</t>
  </si>
  <si>
    <t>GryNumber Health UAB</t>
  </si>
  <si>
    <t>Ištiesk gerumo ranką nuskriaustiesiems, VšĮ</t>
  </si>
  <si>
    <t>USP Baltics UAB</t>
  </si>
  <si>
    <t>AmberCell Solutions UAB</t>
  </si>
  <si>
    <t>Litfarma UAB</t>
  </si>
  <si>
    <t>Gydymo įstaigų paramos fondas</t>
  </si>
  <si>
    <t>Vilniaus LIONS moterų klubas</t>
  </si>
  <si>
    <t>Pozityvios idėjos asociacija</t>
  </si>
  <si>
    <t>Neišnešiotukas Neišnešiotų naujagimių asociacija</t>
  </si>
  <si>
    <t>Nutricia Baltics UAB</t>
  </si>
  <si>
    <t>Armila UAB</t>
  </si>
  <si>
    <t>Eli Lilly Export SA</t>
  </si>
  <si>
    <t xml:space="preserve">Boehringer Ingelheim RCV GmbH &amp; Co KG </t>
  </si>
  <si>
    <t>Procter &amp; Gamble International Operation SA</t>
  </si>
  <si>
    <t>SBA Grupė UAB</t>
  </si>
  <si>
    <t>ZUMA Medica MB</t>
  </si>
  <si>
    <t>Vilnius Town Group UAB</t>
  </si>
  <si>
    <t>Brasa UAB</t>
  </si>
  <si>
    <t>Asociacija "Rotary International Apygarda 1462"</t>
  </si>
  <si>
    <t>Lietuvos vaikų vėžio asociacija "Paguoda"</t>
  </si>
  <si>
    <t>Diamedica UAB</t>
  </si>
  <si>
    <t>Labdaros ir paramos fondas Rugutė</t>
  </si>
  <si>
    <t>B.Braun Medical UAB</t>
  </si>
  <si>
    <t>Slaugivita UAB</t>
  </si>
  <si>
    <t>Paramos mažylio širdžiai fondas</t>
  </si>
  <si>
    <t>Labdaros fondas Vienybė</t>
  </si>
  <si>
    <t>Renovas UAB</t>
  </si>
  <si>
    <t>Kasko Group UAB</t>
  </si>
  <si>
    <t>Servier Pharma UAB</t>
  </si>
  <si>
    <t>Ligranta UAB</t>
  </si>
  <si>
    <t>GlaxoSmithKline Lietuva UAB</t>
  </si>
  <si>
    <t>ASTRAZENECA Lietuva UAB</t>
  </si>
  <si>
    <t>Vildoma UAB</t>
  </si>
  <si>
    <t>Amgen Switzerland AG Vilniaus fil</t>
  </si>
  <si>
    <t>Valstybinė mokesčių inspekcija</t>
  </si>
  <si>
    <t>Švyturys Utenos alus UAB</t>
  </si>
  <si>
    <t>Diagnostinės sistemos UAB</t>
  </si>
  <si>
    <t>Oribalt Vilnius</t>
  </si>
  <si>
    <t>Entafarma UAB</t>
  </si>
  <si>
    <t>Asociacija Kraujas</t>
  </si>
  <si>
    <t>Takeda UAB</t>
  </si>
  <si>
    <t>3Burės</t>
  </si>
  <si>
    <t>Vertas UAB</t>
  </si>
  <si>
    <t>Solverta UAB</t>
  </si>
  <si>
    <t>Pfizer Export B.V.</t>
  </si>
  <si>
    <t>Daskevičiūtė Rūta</t>
  </si>
  <si>
    <t>Kilo grupė UAB</t>
  </si>
  <si>
    <t>Viva Medical UAB</t>
  </si>
  <si>
    <t>Sandoz Pharmaceuticals d.d. filialas</t>
  </si>
  <si>
    <t xml:space="preserve">Rimanto Kaukėno paramos grupė </t>
  </si>
  <si>
    <t>Gustum UAB</t>
  </si>
  <si>
    <t>Maina &amp; Co UAB</t>
  </si>
  <si>
    <t>Buitenė UAB</t>
  </si>
  <si>
    <t>Iš viso per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</si>
</sst>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0.00"/>
  </numFmts>
  <fonts count="5" x14ac:knownFonts="1">
    <font>
      <sz val="11"/>
      <color theme="1"/>
      <name val="Calibri"/>
      <family val="2"/>
      <charset val="186"/>
      <scheme val="minor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2" fontId="1" fillId="2" borderId="1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76637-CE2A-4077-8816-E8B91918F227}">
  <sheetPr>
    <tabColor theme="9" tint="0.39997558519241921"/>
    <pageSetUpPr fitToPage="1"/>
  </sheetPr>
  <dimension ref="A1:I84"/>
  <sheetViews>
    <sheetView tabSelected="1" workbookViewId="0">
      <selection activeCell="B78" sqref="B78"/>
    </sheetView>
  </sheetViews>
  <sheetFormatPr defaultRowHeight="12.75" x14ac:dyDescent="0.2"/>
  <cols>
    <col min="1" max="1" width="4" style="15" customWidth="1"/>
    <col min="2" max="2" width="38.5703125" style="16" customWidth="1"/>
    <col min="3" max="3" width="11" style="3" customWidth="1"/>
    <col min="4" max="4" width="11.85546875" style="3" customWidth="1"/>
    <col min="5" max="5" width="11.140625" style="3" customWidth="1"/>
    <col min="6" max="6" width="10.140625" style="3" customWidth="1"/>
    <col min="7" max="7" width="9.5703125" style="3" customWidth="1"/>
    <col min="8" max="8" width="10.85546875" style="3" customWidth="1"/>
    <col min="9" max="9" width="12.140625" style="17" customWidth="1"/>
    <col min="10" max="16384" width="9.140625" style="3"/>
  </cols>
  <sheetData>
    <row r="1" spans="1:9" ht="15" customHeight="1" x14ac:dyDescent="0.2">
      <c r="A1" s="20" t="s">
        <v>0</v>
      </c>
      <c r="B1" s="20"/>
      <c r="C1" s="1"/>
      <c r="D1" s="1"/>
      <c r="E1" s="1"/>
      <c r="F1" s="1"/>
      <c r="G1" s="1"/>
      <c r="H1" s="1"/>
      <c r="I1" s="2"/>
    </row>
    <row r="2" spans="1:9" ht="22.5" customHeight="1" x14ac:dyDescent="0.2">
      <c r="A2" s="21" t="s">
        <v>1</v>
      </c>
      <c r="B2" s="21"/>
      <c r="C2" s="21"/>
      <c r="D2" s="21"/>
      <c r="E2" s="21"/>
      <c r="F2" s="21"/>
      <c r="G2" s="21"/>
      <c r="H2" s="21"/>
      <c r="I2" s="21"/>
    </row>
    <row r="3" spans="1:9" ht="15" customHeight="1" x14ac:dyDescent="0.2">
      <c r="A3" s="22" t="s">
        <v>2</v>
      </c>
      <c r="B3" s="23" t="s">
        <v>3</v>
      </c>
      <c r="C3" s="24" t="s">
        <v>4</v>
      </c>
      <c r="D3" s="24"/>
      <c r="E3" s="24"/>
      <c r="F3" s="24"/>
      <c r="G3" s="24"/>
      <c r="H3" s="24"/>
      <c r="I3" s="24"/>
    </row>
    <row r="4" spans="1:9" ht="30.75" customHeight="1" x14ac:dyDescent="0.2">
      <c r="A4" s="22"/>
      <c r="B4" s="23"/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5" t="s">
        <v>11</v>
      </c>
    </row>
    <row r="5" spans="1:9" ht="14.1" customHeight="1" x14ac:dyDescent="0.2">
      <c r="A5" s="4">
        <v>1</v>
      </c>
      <c r="B5" s="25" t="s">
        <v>12</v>
      </c>
      <c r="C5" s="7"/>
      <c r="D5" s="7"/>
      <c r="E5" s="11">
        <v>0.6</v>
      </c>
      <c r="F5" s="7"/>
      <c r="G5" s="7"/>
      <c r="H5" s="7"/>
      <c r="I5" s="8">
        <f>SUM(C5:H5)</f>
        <v>0.6</v>
      </c>
    </row>
    <row r="6" spans="1:9" ht="14.1" customHeight="1" x14ac:dyDescent="0.2">
      <c r="A6" s="4">
        <v>2</v>
      </c>
      <c r="B6" s="26" t="s">
        <v>13</v>
      </c>
      <c r="C6" s="7"/>
      <c r="D6" s="7"/>
      <c r="E6" s="11">
        <f>1885.2+7589.7</f>
        <v>9474.9</v>
      </c>
      <c r="F6" s="7"/>
      <c r="G6" s="7"/>
      <c r="H6" s="7"/>
      <c r="I6" s="8">
        <f t="shared" ref="I6:I69" si="0">SUM(C6:H6)</f>
        <v>9474.9</v>
      </c>
    </row>
    <row r="7" spans="1:9" ht="15.75" customHeight="1" x14ac:dyDescent="0.2">
      <c r="A7" s="4">
        <v>3</v>
      </c>
      <c r="B7" s="25" t="s">
        <v>14</v>
      </c>
      <c r="C7" s="7"/>
      <c r="D7" s="7"/>
      <c r="E7" s="7">
        <f>63311.08+63311.08</f>
        <v>126622.16</v>
      </c>
      <c r="F7" s="7"/>
      <c r="G7" s="7"/>
      <c r="H7" s="7"/>
      <c r="I7" s="8">
        <f t="shared" si="0"/>
        <v>126622.16</v>
      </c>
    </row>
    <row r="8" spans="1:9" ht="14.1" customHeight="1" x14ac:dyDescent="0.2">
      <c r="A8" s="4">
        <v>4</v>
      </c>
      <c r="B8" s="6" t="s">
        <v>15</v>
      </c>
      <c r="C8" s="7">
        <f>179+150+160</f>
        <v>489</v>
      </c>
      <c r="D8" s="7">
        <v>1304</v>
      </c>
      <c r="E8" s="7"/>
      <c r="F8" s="7">
        <v>35376</v>
      </c>
      <c r="G8" s="7">
        <f>1908.29+100+476+7625</f>
        <v>10109.290000000001</v>
      </c>
      <c r="H8" s="7"/>
      <c r="I8" s="8">
        <f t="shared" si="0"/>
        <v>47278.29</v>
      </c>
    </row>
    <row r="9" spans="1:9" ht="14.1" customHeight="1" x14ac:dyDescent="0.2">
      <c r="A9" s="4">
        <v>5</v>
      </c>
      <c r="B9" s="6" t="s">
        <v>16</v>
      </c>
      <c r="C9" s="7"/>
      <c r="D9" s="7"/>
      <c r="E9" s="7"/>
      <c r="F9" s="7"/>
      <c r="G9" s="7">
        <v>380</v>
      </c>
      <c r="H9" s="7"/>
      <c r="I9" s="8">
        <f t="shared" si="0"/>
        <v>380</v>
      </c>
    </row>
    <row r="10" spans="1:9" ht="14.1" customHeight="1" x14ac:dyDescent="0.2">
      <c r="A10" s="4">
        <v>6</v>
      </c>
      <c r="B10" s="25" t="s">
        <v>17</v>
      </c>
      <c r="C10" s="7"/>
      <c r="D10" s="7"/>
      <c r="E10" s="7">
        <f>7048.14+505.71+2885.05+16536.05</f>
        <v>26974.95</v>
      </c>
      <c r="F10" s="7"/>
      <c r="G10" s="7"/>
      <c r="H10" s="7"/>
      <c r="I10" s="8">
        <f t="shared" si="0"/>
        <v>26974.95</v>
      </c>
    </row>
    <row r="11" spans="1:9" ht="14.1" customHeight="1" x14ac:dyDescent="0.2">
      <c r="A11" s="4">
        <v>7</v>
      </c>
      <c r="B11" s="25" t="s">
        <v>18</v>
      </c>
      <c r="C11" s="7"/>
      <c r="D11" s="7"/>
      <c r="E11" s="7"/>
      <c r="F11" s="7">
        <v>6200</v>
      </c>
      <c r="G11" s="7"/>
      <c r="H11" s="7"/>
      <c r="I11" s="8">
        <f t="shared" si="0"/>
        <v>6200</v>
      </c>
    </row>
    <row r="12" spans="1:9" ht="14.1" customHeight="1" x14ac:dyDescent="0.2">
      <c r="A12" s="4">
        <v>8</v>
      </c>
      <c r="B12" s="6" t="s">
        <v>19</v>
      </c>
      <c r="C12" s="7"/>
      <c r="D12" s="7"/>
      <c r="E12" s="7"/>
      <c r="F12" s="7"/>
      <c r="G12" s="7">
        <v>159.63999999999999</v>
      </c>
      <c r="H12" s="7"/>
      <c r="I12" s="8">
        <f t="shared" si="0"/>
        <v>159.63999999999999</v>
      </c>
    </row>
    <row r="13" spans="1:9" ht="14.1" customHeight="1" x14ac:dyDescent="0.2">
      <c r="A13" s="4">
        <v>9</v>
      </c>
      <c r="B13" s="6" t="s">
        <v>20</v>
      </c>
      <c r="C13" s="7"/>
      <c r="D13" s="7">
        <v>3400</v>
      </c>
      <c r="E13" s="7"/>
      <c r="F13" s="7"/>
      <c r="G13" s="7"/>
      <c r="H13" s="7"/>
      <c r="I13" s="8">
        <f t="shared" si="0"/>
        <v>3400</v>
      </c>
    </row>
    <row r="14" spans="1:9" ht="14.1" customHeight="1" x14ac:dyDescent="0.2">
      <c r="A14" s="4">
        <v>10</v>
      </c>
      <c r="B14" s="6" t="s">
        <v>21</v>
      </c>
      <c r="C14" s="7"/>
      <c r="D14" s="7"/>
      <c r="E14" s="7">
        <f>813.23+3117.1+223.36+1058.66</f>
        <v>5212.3499999999995</v>
      </c>
      <c r="F14" s="7"/>
      <c r="G14" s="7"/>
      <c r="H14" s="7"/>
      <c r="I14" s="8">
        <f t="shared" si="0"/>
        <v>5212.3499999999995</v>
      </c>
    </row>
    <row r="15" spans="1:9" ht="14.1" customHeight="1" x14ac:dyDescent="0.2">
      <c r="A15" s="4">
        <v>11</v>
      </c>
      <c r="B15" s="25" t="s">
        <v>22</v>
      </c>
      <c r="C15" s="7"/>
      <c r="D15" s="7"/>
      <c r="E15" s="7">
        <f>10989.69+6868.56+6105.4+9376.93</f>
        <v>33340.58</v>
      </c>
      <c r="F15" s="7">
        <f>4101.37+2518.37</f>
        <v>6619.74</v>
      </c>
      <c r="G15" s="7"/>
      <c r="H15" s="7"/>
      <c r="I15" s="8">
        <f t="shared" si="0"/>
        <v>39960.32</v>
      </c>
    </row>
    <row r="16" spans="1:9" ht="14.1" customHeight="1" x14ac:dyDescent="0.2">
      <c r="A16" s="4">
        <v>12</v>
      </c>
      <c r="B16" s="26" t="s">
        <v>23</v>
      </c>
      <c r="C16" s="7"/>
      <c r="D16" s="7"/>
      <c r="E16" s="7">
        <v>3928.5</v>
      </c>
      <c r="F16" s="7"/>
      <c r="G16" s="7"/>
      <c r="H16" s="7"/>
      <c r="I16" s="8">
        <f t="shared" si="0"/>
        <v>3928.5</v>
      </c>
    </row>
    <row r="17" spans="1:9" ht="14.1" customHeight="1" x14ac:dyDescent="0.2">
      <c r="A17" s="4">
        <v>13</v>
      </c>
      <c r="B17" s="6" t="s">
        <v>24</v>
      </c>
      <c r="C17" s="7"/>
      <c r="D17" s="7"/>
      <c r="E17" s="7">
        <v>504</v>
      </c>
      <c r="F17" s="7"/>
      <c r="G17" s="7"/>
      <c r="H17" s="7"/>
      <c r="I17" s="8">
        <f t="shared" si="0"/>
        <v>504</v>
      </c>
    </row>
    <row r="18" spans="1:9" ht="14.1" customHeight="1" x14ac:dyDescent="0.2">
      <c r="A18" s="4">
        <v>14</v>
      </c>
      <c r="B18" s="6" t="s">
        <v>25</v>
      </c>
      <c r="C18" s="7"/>
      <c r="D18" s="7"/>
      <c r="E18" s="7">
        <v>46</v>
      </c>
      <c r="F18" s="7"/>
      <c r="G18" s="7"/>
      <c r="H18" s="7"/>
      <c r="I18" s="8">
        <f t="shared" si="0"/>
        <v>46</v>
      </c>
    </row>
    <row r="19" spans="1:9" ht="15.75" customHeight="1" x14ac:dyDescent="0.2">
      <c r="A19" s="4">
        <v>15</v>
      </c>
      <c r="B19" s="25" t="s">
        <v>26</v>
      </c>
      <c r="C19" s="7"/>
      <c r="D19" s="7"/>
      <c r="E19" s="7"/>
      <c r="F19" s="7">
        <v>1577.12</v>
      </c>
      <c r="G19" s="7"/>
      <c r="H19" s="7"/>
      <c r="I19" s="8">
        <f t="shared" si="0"/>
        <v>1577.12</v>
      </c>
    </row>
    <row r="20" spans="1:9" ht="14.1" customHeight="1" x14ac:dyDescent="0.2">
      <c r="A20" s="4">
        <v>16</v>
      </c>
      <c r="B20" s="6" t="s">
        <v>27</v>
      </c>
      <c r="C20" s="7"/>
      <c r="D20" s="7">
        <f>9100+8800</f>
        <v>17900</v>
      </c>
      <c r="E20" s="7"/>
      <c r="F20" s="7"/>
      <c r="G20" s="7"/>
      <c r="H20" s="7"/>
      <c r="I20" s="8">
        <f t="shared" si="0"/>
        <v>17900</v>
      </c>
    </row>
    <row r="21" spans="1:9" ht="14.1" customHeight="1" x14ac:dyDescent="0.2">
      <c r="A21" s="4">
        <v>17</v>
      </c>
      <c r="B21" s="10" t="s">
        <v>28</v>
      </c>
      <c r="C21" s="7"/>
      <c r="D21" s="7"/>
      <c r="E21" s="7">
        <v>32013.3</v>
      </c>
      <c r="F21" s="7"/>
      <c r="G21" s="7"/>
      <c r="H21" s="7"/>
      <c r="I21" s="8">
        <f t="shared" si="0"/>
        <v>32013.3</v>
      </c>
    </row>
    <row r="22" spans="1:9" ht="14.1" customHeight="1" x14ac:dyDescent="0.2">
      <c r="A22" s="4">
        <v>18</v>
      </c>
      <c r="B22" s="10" t="s">
        <v>29</v>
      </c>
      <c r="C22" s="7"/>
      <c r="D22" s="7">
        <v>13200</v>
      </c>
      <c r="E22" s="7"/>
      <c r="F22" s="7"/>
      <c r="G22" s="7"/>
      <c r="H22" s="7"/>
      <c r="I22" s="8">
        <f t="shared" si="0"/>
        <v>13200</v>
      </c>
    </row>
    <row r="23" spans="1:9" ht="14.1" customHeight="1" x14ac:dyDescent="0.2">
      <c r="A23" s="4">
        <v>19</v>
      </c>
      <c r="B23" s="10" t="s">
        <v>30</v>
      </c>
      <c r="C23" s="7"/>
      <c r="D23" s="7">
        <v>10648</v>
      </c>
      <c r="E23" s="7"/>
      <c r="F23" s="7"/>
      <c r="G23" s="7"/>
      <c r="H23" s="7"/>
      <c r="I23" s="8">
        <f t="shared" si="0"/>
        <v>10648</v>
      </c>
    </row>
    <row r="24" spans="1:9" ht="14.1" customHeight="1" x14ac:dyDescent="0.2">
      <c r="A24" s="4">
        <v>20</v>
      </c>
      <c r="B24" s="9" t="s">
        <v>31</v>
      </c>
      <c r="C24" s="7"/>
      <c r="D24" s="7">
        <v>2809.92</v>
      </c>
      <c r="E24" s="7"/>
      <c r="F24" s="7"/>
      <c r="G24" s="7"/>
      <c r="H24" s="7"/>
      <c r="I24" s="8">
        <f t="shared" si="0"/>
        <v>2809.92</v>
      </c>
    </row>
    <row r="25" spans="1:9" ht="14.1" customHeight="1" x14ac:dyDescent="0.2">
      <c r="A25" s="4">
        <v>21</v>
      </c>
      <c r="B25" s="6" t="s">
        <v>32</v>
      </c>
      <c r="C25" s="7"/>
      <c r="D25" s="7">
        <v>1180</v>
      </c>
      <c r="E25" s="7"/>
      <c r="F25" s="7"/>
      <c r="G25" s="7">
        <v>340</v>
      </c>
      <c r="H25" s="7"/>
      <c r="I25" s="8">
        <f t="shared" si="0"/>
        <v>1520</v>
      </c>
    </row>
    <row r="26" spans="1:9" ht="14.1" customHeight="1" x14ac:dyDescent="0.2">
      <c r="A26" s="4">
        <v>22</v>
      </c>
      <c r="B26" s="6" t="s">
        <v>33</v>
      </c>
      <c r="C26" s="7"/>
      <c r="D26" s="7"/>
      <c r="E26" s="7"/>
      <c r="F26" s="7"/>
      <c r="G26" s="7">
        <f>3750+648</f>
        <v>4398</v>
      </c>
      <c r="H26" s="7"/>
      <c r="I26" s="8">
        <f t="shared" si="0"/>
        <v>4398</v>
      </c>
    </row>
    <row r="27" spans="1:9" ht="14.1" customHeight="1" x14ac:dyDescent="0.2">
      <c r="A27" s="4">
        <v>23</v>
      </c>
      <c r="B27" s="6" t="s">
        <v>34</v>
      </c>
      <c r="C27" s="7"/>
      <c r="D27" s="7"/>
      <c r="E27" s="7"/>
      <c r="F27" s="7">
        <v>1326</v>
      </c>
      <c r="G27" s="7"/>
      <c r="H27" s="7"/>
      <c r="I27" s="8">
        <f t="shared" si="0"/>
        <v>1326</v>
      </c>
    </row>
    <row r="28" spans="1:9" ht="14.1" customHeight="1" x14ac:dyDescent="0.2">
      <c r="A28" s="4">
        <v>24</v>
      </c>
      <c r="B28" s="6" t="s">
        <v>35</v>
      </c>
      <c r="C28" s="7"/>
      <c r="D28" s="7">
        <v>1387.57</v>
      </c>
      <c r="E28" s="7"/>
      <c r="F28" s="7"/>
      <c r="G28" s="7"/>
      <c r="H28" s="7"/>
      <c r="I28" s="8">
        <f t="shared" si="0"/>
        <v>1387.57</v>
      </c>
    </row>
    <row r="29" spans="1:9" ht="14.1" customHeight="1" x14ac:dyDescent="0.2">
      <c r="A29" s="4">
        <v>25</v>
      </c>
      <c r="B29" s="6" t="s">
        <v>36</v>
      </c>
      <c r="C29" s="7"/>
      <c r="D29" s="7"/>
      <c r="E29" s="7"/>
      <c r="F29" s="7"/>
      <c r="G29" s="7">
        <v>3800</v>
      </c>
      <c r="H29" s="7"/>
      <c r="I29" s="8">
        <f t="shared" si="0"/>
        <v>3800</v>
      </c>
    </row>
    <row r="30" spans="1:9" ht="14.1" customHeight="1" x14ac:dyDescent="0.2">
      <c r="A30" s="4">
        <v>26</v>
      </c>
      <c r="B30" s="6" t="s">
        <v>37</v>
      </c>
      <c r="C30" s="7"/>
      <c r="D30" s="7"/>
      <c r="E30" s="7">
        <v>369.6</v>
      </c>
      <c r="F30" s="7"/>
      <c r="G30" s="7"/>
      <c r="H30" s="7"/>
      <c r="I30" s="8">
        <f t="shared" si="0"/>
        <v>369.6</v>
      </c>
    </row>
    <row r="31" spans="1:9" ht="15.75" customHeight="1" x14ac:dyDescent="0.2">
      <c r="A31" s="4">
        <v>27</v>
      </c>
      <c r="B31" s="25" t="s">
        <v>38</v>
      </c>
      <c r="C31" s="7"/>
      <c r="D31" s="7"/>
      <c r="E31" s="7"/>
      <c r="F31" s="7">
        <f>2124.17+3373.95</f>
        <v>5498.12</v>
      </c>
      <c r="G31" s="7"/>
      <c r="H31" s="7"/>
      <c r="I31" s="8">
        <f t="shared" si="0"/>
        <v>5498.12</v>
      </c>
    </row>
    <row r="32" spans="1:9" ht="13.5" customHeight="1" x14ac:dyDescent="0.2">
      <c r="A32" s="4">
        <v>28</v>
      </c>
      <c r="B32" s="25" t="s">
        <v>39</v>
      </c>
      <c r="C32" s="7"/>
      <c r="D32" s="7"/>
      <c r="E32" s="7"/>
      <c r="F32" s="7"/>
      <c r="G32" s="7">
        <v>418.63</v>
      </c>
      <c r="H32" s="7"/>
      <c r="I32" s="8">
        <f t="shared" si="0"/>
        <v>418.63</v>
      </c>
    </row>
    <row r="33" spans="1:9" ht="13.5" customHeight="1" x14ac:dyDescent="0.2">
      <c r="A33" s="4">
        <v>29</v>
      </c>
      <c r="B33" s="6" t="s">
        <v>40</v>
      </c>
      <c r="C33" s="7"/>
      <c r="D33" s="7">
        <f>17399.14+14485.76+29941.1</f>
        <v>61826</v>
      </c>
      <c r="E33" s="7">
        <v>9850</v>
      </c>
      <c r="F33" s="7">
        <f>124.38+1015.5+2734</f>
        <v>3873.88</v>
      </c>
      <c r="G33" s="7">
        <f>2445.41+1644.4+8236.5+63+5442.8</f>
        <v>17832.11</v>
      </c>
      <c r="H33" s="7"/>
      <c r="I33" s="8">
        <f t="shared" si="0"/>
        <v>93381.99</v>
      </c>
    </row>
    <row r="34" spans="1:9" ht="14.1" customHeight="1" x14ac:dyDescent="0.2">
      <c r="A34" s="4">
        <v>30</v>
      </c>
      <c r="B34" s="6" t="s">
        <v>41</v>
      </c>
      <c r="C34" s="7"/>
      <c r="D34" s="7"/>
      <c r="E34" s="7"/>
      <c r="F34" s="7"/>
      <c r="G34" s="7">
        <f>341.8+486.92</f>
        <v>828.72</v>
      </c>
      <c r="H34" s="7"/>
      <c r="I34" s="8">
        <f t="shared" si="0"/>
        <v>828.72</v>
      </c>
    </row>
    <row r="35" spans="1:9" ht="14.1" customHeight="1" x14ac:dyDescent="0.2">
      <c r="A35" s="4">
        <v>31</v>
      </c>
      <c r="B35" s="6" t="s">
        <v>42</v>
      </c>
      <c r="C35" s="7"/>
      <c r="D35" s="7"/>
      <c r="E35" s="7"/>
      <c r="F35" s="7">
        <f>1703.85+3312.38</f>
        <v>5016.2299999999996</v>
      </c>
      <c r="G35" s="7"/>
      <c r="H35" s="7"/>
      <c r="I35" s="8">
        <f t="shared" si="0"/>
        <v>5016.2299999999996</v>
      </c>
    </row>
    <row r="36" spans="1:9" ht="14.1" customHeight="1" x14ac:dyDescent="0.2">
      <c r="A36" s="4">
        <v>32</v>
      </c>
      <c r="B36" s="6" t="s">
        <v>43</v>
      </c>
      <c r="C36" s="7"/>
      <c r="D36" s="7">
        <v>5300</v>
      </c>
      <c r="E36" s="7"/>
      <c r="F36" s="7">
        <v>2400</v>
      </c>
      <c r="G36" s="7"/>
      <c r="H36" s="7"/>
      <c r="I36" s="8">
        <f t="shared" si="0"/>
        <v>7700</v>
      </c>
    </row>
    <row r="37" spans="1:9" ht="14.1" customHeight="1" x14ac:dyDescent="0.2">
      <c r="A37" s="4">
        <v>33</v>
      </c>
      <c r="B37" s="6" t="s">
        <v>44</v>
      </c>
      <c r="C37" s="7"/>
      <c r="D37" s="7">
        <v>0</v>
      </c>
      <c r="E37" s="7"/>
      <c r="F37" s="7"/>
      <c r="G37" s="7"/>
      <c r="H37" s="7"/>
      <c r="I37" s="8">
        <f t="shared" si="0"/>
        <v>0</v>
      </c>
    </row>
    <row r="38" spans="1:9" ht="14.1" customHeight="1" x14ac:dyDescent="0.2">
      <c r="A38" s="4">
        <v>34</v>
      </c>
      <c r="B38" s="25" t="s">
        <v>45</v>
      </c>
      <c r="C38" s="7"/>
      <c r="D38" s="7"/>
      <c r="E38" s="7">
        <v>450</v>
      </c>
      <c r="F38" s="7"/>
      <c r="G38" s="7"/>
      <c r="H38" s="7"/>
      <c r="I38" s="8">
        <f t="shared" si="0"/>
        <v>450</v>
      </c>
    </row>
    <row r="39" spans="1:9" ht="14.1" customHeight="1" x14ac:dyDescent="0.2">
      <c r="A39" s="4">
        <v>35</v>
      </c>
      <c r="B39" s="6" t="s">
        <v>46</v>
      </c>
      <c r="C39" s="7"/>
      <c r="D39" s="7"/>
      <c r="E39" s="7">
        <v>7774.25</v>
      </c>
      <c r="F39" s="7"/>
      <c r="G39" s="7"/>
      <c r="H39" s="7"/>
      <c r="I39" s="8">
        <f t="shared" si="0"/>
        <v>7774.25</v>
      </c>
    </row>
    <row r="40" spans="1:9" ht="14.1" customHeight="1" x14ac:dyDescent="0.2">
      <c r="A40" s="4">
        <v>36</v>
      </c>
      <c r="B40" s="6" t="s">
        <v>47</v>
      </c>
      <c r="C40" s="7"/>
      <c r="D40" s="7"/>
      <c r="E40" s="7">
        <v>4331.7</v>
      </c>
      <c r="F40" s="7"/>
      <c r="G40" s="7"/>
      <c r="H40" s="7"/>
      <c r="I40" s="8">
        <f t="shared" si="0"/>
        <v>4331.7</v>
      </c>
    </row>
    <row r="41" spans="1:9" ht="14.1" customHeight="1" x14ac:dyDescent="0.2">
      <c r="A41" s="4">
        <v>37</v>
      </c>
      <c r="B41" s="6" t="s">
        <v>48</v>
      </c>
      <c r="C41" s="7"/>
      <c r="D41" s="7"/>
      <c r="E41" s="7"/>
      <c r="F41" s="7">
        <v>1030</v>
      </c>
      <c r="G41" s="7"/>
      <c r="H41" s="7"/>
      <c r="I41" s="8">
        <f t="shared" si="0"/>
        <v>1030</v>
      </c>
    </row>
    <row r="42" spans="1:9" ht="14.1" customHeight="1" x14ac:dyDescent="0.2">
      <c r="A42" s="4">
        <v>38</v>
      </c>
      <c r="B42" s="6" t="s">
        <v>49</v>
      </c>
      <c r="C42" s="7"/>
      <c r="D42" s="7">
        <f>3070+10913.22</f>
        <v>13983.22</v>
      </c>
      <c r="E42" s="7"/>
      <c r="F42" s="7"/>
      <c r="G42" s="7">
        <v>391.78</v>
      </c>
      <c r="H42" s="7"/>
      <c r="I42" s="8">
        <f t="shared" si="0"/>
        <v>14375</v>
      </c>
    </row>
    <row r="43" spans="1:9" ht="14.1" customHeight="1" x14ac:dyDescent="0.2">
      <c r="A43" s="4">
        <v>39</v>
      </c>
      <c r="B43" s="6" t="s">
        <v>50</v>
      </c>
      <c r="C43" s="7"/>
      <c r="D43" s="7"/>
      <c r="E43" s="7"/>
      <c r="F43" s="7"/>
      <c r="G43" s="7">
        <v>448</v>
      </c>
      <c r="H43" s="7"/>
      <c r="I43" s="8">
        <f t="shared" si="0"/>
        <v>448</v>
      </c>
    </row>
    <row r="44" spans="1:9" ht="14.1" customHeight="1" x14ac:dyDescent="0.2">
      <c r="A44" s="4">
        <v>40</v>
      </c>
      <c r="B44" s="6" t="s">
        <v>35</v>
      </c>
      <c r="C44" s="7"/>
      <c r="D44" s="7"/>
      <c r="E44" s="7"/>
      <c r="F44" s="7">
        <v>605</v>
      </c>
      <c r="G44" s="7"/>
      <c r="H44" s="7"/>
      <c r="I44" s="8">
        <f t="shared" si="0"/>
        <v>605</v>
      </c>
    </row>
    <row r="45" spans="1:9" ht="14.1" customHeight="1" x14ac:dyDescent="0.2">
      <c r="A45" s="4">
        <v>41</v>
      </c>
      <c r="B45" s="6" t="s">
        <v>51</v>
      </c>
      <c r="C45" s="7"/>
      <c r="D45" s="7">
        <v>4049.58</v>
      </c>
      <c r="E45" s="7"/>
      <c r="F45" s="7"/>
      <c r="G45" s="7">
        <v>3022.13</v>
      </c>
      <c r="H45" s="7"/>
      <c r="I45" s="8">
        <f t="shared" si="0"/>
        <v>7071.71</v>
      </c>
    </row>
    <row r="46" spans="1:9" ht="14.1" customHeight="1" x14ac:dyDescent="0.2">
      <c r="A46" s="4">
        <v>42</v>
      </c>
      <c r="B46" s="6" t="s">
        <v>52</v>
      </c>
      <c r="C46" s="7"/>
      <c r="D46" s="7"/>
      <c r="E46" s="7"/>
      <c r="F46" s="7"/>
      <c r="G46" s="7">
        <v>280</v>
      </c>
      <c r="H46" s="7"/>
      <c r="I46" s="8">
        <f t="shared" si="0"/>
        <v>280</v>
      </c>
    </row>
    <row r="47" spans="1:9" ht="14.1" customHeight="1" x14ac:dyDescent="0.2">
      <c r="A47" s="4">
        <v>43</v>
      </c>
      <c r="B47" s="6" t="s">
        <v>53</v>
      </c>
      <c r="C47" s="7"/>
      <c r="D47" s="7">
        <v>2401.1999999999998</v>
      </c>
      <c r="E47" s="7"/>
      <c r="F47" s="7"/>
      <c r="G47" s="7">
        <v>8958.59</v>
      </c>
      <c r="H47" s="7"/>
      <c r="I47" s="8">
        <f t="shared" si="0"/>
        <v>11359.79</v>
      </c>
    </row>
    <row r="48" spans="1:9" ht="14.1" customHeight="1" x14ac:dyDescent="0.2">
      <c r="A48" s="4">
        <v>44</v>
      </c>
      <c r="B48" s="6" t="s">
        <v>54</v>
      </c>
      <c r="C48" s="7"/>
      <c r="D48" s="7">
        <f>25000+605</f>
        <v>25605</v>
      </c>
      <c r="E48" s="7"/>
      <c r="F48" s="7"/>
      <c r="G48" s="7"/>
      <c r="H48" s="7"/>
      <c r="I48" s="8">
        <f t="shared" si="0"/>
        <v>25605</v>
      </c>
    </row>
    <row r="49" spans="1:9" ht="14.1" customHeight="1" x14ac:dyDescent="0.2">
      <c r="A49" s="4">
        <v>45</v>
      </c>
      <c r="B49" s="25" t="s">
        <v>55</v>
      </c>
      <c r="C49" s="7"/>
      <c r="D49" s="7"/>
      <c r="E49" s="7"/>
      <c r="F49" s="7">
        <v>4225.26</v>
      </c>
      <c r="G49" s="7"/>
      <c r="H49" s="7"/>
      <c r="I49" s="8">
        <f t="shared" si="0"/>
        <v>4225.26</v>
      </c>
    </row>
    <row r="50" spans="1:9" ht="14.1" customHeight="1" x14ac:dyDescent="0.2">
      <c r="A50" s="4">
        <v>46</v>
      </c>
      <c r="B50" s="6" t="s">
        <v>56</v>
      </c>
      <c r="C50" s="7"/>
      <c r="D50" s="7">
        <v>10648</v>
      </c>
      <c r="E50" s="7"/>
      <c r="F50" s="7"/>
      <c r="G50" s="7">
        <f>1089+2234.51+870</f>
        <v>4193.51</v>
      </c>
      <c r="H50" s="7"/>
      <c r="I50" s="8">
        <f t="shared" si="0"/>
        <v>14841.51</v>
      </c>
    </row>
    <row r="51" spans="1:9" ht="14.1" customHeight="1" x14ac:dyDescent="0.2">
      <c r="A51" s="4">
        <v>47</v>
      </c>
      <c r="B51" s="25" t="s">
        <v>57</v>
      </c>
      <c r="C51" s="7"/>
      <c r="D51" s="11">
        <v>6223.7</v>
      </c>
      <c r="E51" s="7"/>
      <c r="F51" s="7">
        <v>500.44</v>
      </c>
      <c r="G51" s="7"/>
      <c r="H51" s="7"/>
      <c r="I51" s="8">
        <f t="shared" si="0"/>
        <v>6724.1399999999994</v>
      </c>
    </row>
    <row r="52" spans="1:9" ht="14.1" customHeight="1" x14ac:dyDescent="0.2">
      <c r="A52" s="4">
        <v>48</v>
      </c>
      <c r="B52" s="25" t="s">
        <v>58</v>
      </c>
      <c r="C52" s="7"/>
      <c r="D52" s="7"/>
      <c r="E52" s="7"/>
      <c r="F52" s="7"/>
      <c r="G52" s="7"/>
      <c r="H52" s="7">
        <v>201.29</v>
      </c>
      <c r="I52" s="8">
        <f t="shared" si="0"/>
        <v>201.29</v>
      </c>
    </row>
    <row r="53" spans="1:9" ht="14.1" customHeight="1" x14ac:dyDescent="0.2">
      <c r="A53" s="4">
        <v>49</v>
      </c>
      <c r="B53" s="6" t="s">
        <v>59</v>
      </c>
      <c r="C53" s="7"/>
      <c r="D53" s="7"/>
      <c r="E53" s="7"/>
      <c r="F53" s="7"/>
      <c r="G53" s="7">
        <f>71.5+941.33</f>
        <v>1012.83</v>
      </c>
      <c r="H53" s="7"/>
      <c r="I53" s="8">
        <f t="shared" si="0"/>
        <v>1012.83</v>
      </c>
    </row>
    <row r="54" spans="1:9" ht="14.1" customHeight="1" x14ac:dyDescent="0.2">
      <c r="A54" s="4">
        <v>50</v>
      </c>
      <c r="B54" s="6" t="s">
        <v>60</v>
      </c>
      <c r="C54" s="7"/>
      <c r="D54" s="7">
        <f>89806.2+24006.4+66000</f>
        <v>179812.6</v>
      </c>
      <c r="E54" s="7"/>
      <c r="F54" s="7"/>
      <c r="G54" s="7"/>
      <c r="H54" s="7"/>
      <c r="I54" s="8">
        <f t="shared" si="0"/>
        <v>179812.6</v>
      </c>
    </row>
    <row r="55" spans="1:9" ht="14.1" customHeight="1" x14ac:dyDescent="0.2">
      <c r="A55" s="4">
        <v>51</v>
      </c>
      <c r="B55" s="6" t="s">
        <v>61</v>
      </c>
      <c r="C55" s="7"/>
      <c r="D55" s="7"/>
      <c r="E55" s="7"/>
      <c r="F55" s="7"/>
      <c r="G55" s="7">
        <v>152.88999999999999</v>
      </c>
      <c r="H55" s="7"/>
      <c r="I55" s="8">
        <f t="shared" si="0"/>
        <v>152.88999999999999</v>
      </c>
    </row>
    <row r="56" spans="1:9" ht="14.1" customHeight="1" x14ac:dyDescent="0.2">
      <c r="A56" s="4">
        <v>52</v>
      </c>
      <c r="B56" s="25" t="s">
        <v>62</v>
      </c>
      <c r="C56" s="7"/>
      <c r="D56" s="7"/>
      <c r="E56" s="7"/>
      <c r="F56" s="7"/>
      <c r="G56" s="7">
        <f>588+9200</f>
        <v>9788</v>
      </c>
      <c r="H56" s="7"/>
      <c r="I56" s="8">
        <f t="shared" si="0"/>
        <v>9788</v>
      </c>
    </row>
    <row r="57" spans="1:9" ht="14.1" customHeight="1" x14ac:dyDescent="0.2">
      <c r="A57" s="4">
        <v>53</v>
      </c>
      <c r="B57" s="6" t="s">
        <v>63</v>
      </c>
      <c r="C57" s="7"/>
      <c r="D57" s="7"/>
      <c r="E57" s="7">
        <f>2480+3322.79</f>
        <v>5802.79</v>
      </c>
      <c r="F57" s="7"/>
      <c r="G57" s="7"/>
      <c r="H57" s="7"/>
      <c r="I57" s="8">
        <f t="shared" si="0"/>
        <v>5802.79</v>
      </c>
    </row>
    <row r="58" spans="1:9" ht="14.1" customHeight="1" x14ac:dyDescent="0.2">
      <c r="A58" s="4">
        <v>54</v>
      </c>
      <c r="B58" s="6" t="s">
        <v>64</v>
      </c>
      <c r="C58" s="7">
        <v>500</v>
      </c>
      <c r="D58" s="7"/>
      <c r="E58" s="7"/>
      <c r="F58" s="7"/>
      <c r="G58" s="7"/>
      <c r="H58" s="7"/>
      <c r="I58" s="8">
        <f t="shared" si="0"/>
        <v>500</v>
      </c>
    </row>
    <row r="59" spans="1:9" ht="14.1" customHeight="1" x14ac:dyDescent="0.2">
      <c r="A59" s="4">
        <v>55</v>
      </c>
      <c r="B59" s="6" t="s">
        <v>65</v>
      </c>
      <c r="C59" s="7">
        <f>4440+4440+3000</f>
        <v>11880</v>
      </c>
      <c r="D59" s="7"/>
      <c r="E59" s="7"/>
      <c r="F59" s="7"/>
      <c r="G59" s="7"/>
      <c r="H59" s="7"/>
      <c r="I59" s="8">
        <f t="shared" si="0"/>
        <v>11880</v>
      </c>
    </row>
    <row r="60" spans="1:9" ht="14.1" customHeight="1" x14ac:dyDescent="0.2">
      <c r="A60" s="4">
        <v>56</v>
      </c>
      <c r="B60" s="6" t="s">
        <v>66</v>
      </c>
      <c r="C60" s="7">
        <f>3632+5862+1617+3069</f>
        <v>14180</v>
      </c>
      <c r="D60" s="7"/>
      <c r="E60" s="7"/>
      <c r="F60" s="7"/>
      <c r="G60" s="7"/>
      <c r="H60" s="7"/>
      <c r="I60" s="8">
        <f t="shared" si="0"/>
        <v>14180</v>
      </c>
    </row>
    <row r="61" spans="1:9" ht="14.1" customHeight="1" x14ac:dyDescent="0.2">
      <c r="A61" s="4">
        <v>57</v>
      </c>
      <c r="B61" s="12" t="s">
        <v>67</v>
      </c>
      <c r="C61" s="7">
        <v>1000</v>
      </c>
      <c r="D61" s="7"/>
      <c r="E61" s="7"/>
      <c r="F61" s="7"/>
      <c r="G61" s="7"/>
      <c r="H61" s="7"/>
      <c r="I61" s="8">
        <f t="shared" si="0"/>
        <v>1000</v>
      </c>
    </row>
    <row r="62" spans="1:9" ht="14.1" customHeight="1" x14ac:dyDescent="0.2">
      <c r="A62" s="4">
        <v>58</v>
      </c>
      <c r="B62" s="12" t="s">
        <v>68</v>
      </c>
      <c r="C62" s="7">
        <v>20000</v>
      </c>
      <c r="D62" s="7"/>
      <c r="E62" s="7"/>
      <c r="F62" s="7"/>
      <c r="G62" s="7"/>
      <c r="H62" s="7"/>
      <c r="I62" s="8">
        <f t="shared" si="0"/>
        <v>20000</v>
      </c>
    </row>
    <row r="63" spans="1:9" ht="14.1" customHeight="1" x14ac:dyDescent="0.2">
      <c r="A63" s="4">
        <v>59</v>
      </c>
      <c r="B63" s="12" t="s">
        <v>69</v>
      </c>
      <c r="C63" s="7">
        <v>3585.02</v>
      </c>
      <c r="D63" s="7"/>
      <c r="E63" s="7"/>
      <c r="F63" s="7"/>
      <c r="G63" s="7"/>
      <c r="H63" s="7"/>
      <c r="I63" s="8">
        <f t="shared" si="0"/>
        <v>3585.02</v>
      </c>
    </row>
    <row r="64" spans="1:9" ht="14.1" customHeight="1" x14ac:dyDescent="0.2">
      <c r="A64" s="4">
        <v>60</v>
      </c>
      <c r="B64" s="12" t="s">
        <v>70</v>
      </c>
      <c r="C64" s="7">
        <v>14400</v>
      </c>
      <c r="D64" s="7"/>
      <c r="E64" s="7"/>
      <c r="F64" s="7"/>
      <c r="G64" s="7"/>
      <c r="H64" s="7"/>
      <c r="I64" s="8">
        <f t="shared" si="0"/>
        <v>14400</v>
      </c>
    </row>
    <row r="65" spans="1:9" ht="14.1" customHeight="1" x14ac:dyDescent="0.2">
      <c r="A65" s="4">
        <v>61</v>
      </c>
      <c r="B65" s="27" t="s">
        <v>71</v>
      </c>
      <c r="C65" s="7">
        <v>1100</v>
      </c>
      <c r="D65" s="7"/>
      <c r="E65" s="7"/>
      <c r="F65" s="7"/>
      <c r="G65" s="7"/>
      <c r="H65" s="7"/>
      <c r="I65" s="8">
        <f t="shared" si="0"/>
        <v>1100</v>
      </c>
    </row>
    <row r="66" spans="1:9" ht="14.1" customHeight="1" x14ac:dyDescent="0.2">
      <c r="A66" s="4">
        <v>62</v>
      </c>
      <c r="B66" s="12" t="s">
        <v>28</v>
      </c>
      <c r="C66" s="7"/>
      <c r="D66" s="7"/>
      <c r="E66" s="7">
        <v>138724.29999999999</v>
      </c>
      <c r="F66" s="7"/>
      <c r="G66" s="7"/>
      <c r="H66" s="7"/>
      <c r="I66" s="8">
        <f t="shared" si="0"/>
        <v>138724.29999999999</v>
      </c>
    </row>
    <row r="67" spans="1:9" ht="14.1" customHeight="1" x14ac:dyDescent="0.2">
      <c r="A67" s="4">
        <v>63</v>
      </c>
      <c r="B67" s="12" t="s">
        <v>72</v>
      </c>
      <c r="C67" s="7"/>
      <c r="D67" s="7"/>
      <c r="E67" s="7">
        <v>0.13</v>
      </c>
      <c r="F67" s="7">
        <v>0.04</v>
      </c>
      <c r="G67" s="7"/>
      <c r="H67" s="7"/>
      <c r="I67" s="8">
        <f t="shared" si="0"/>
        <v>0.17</v>
      </c>
    </row>
    <row r="68" spans="1:9" ht="14.1" customHeight="1" x14ac:dyDescent="0.2">
      <c r="A68" s="4">
        <v>64</v>
      </c>
      <c r="B68" s="27" t="s">
        <v>73</v>
      </c>
      <c r="C68" s="7"/>
      <c r="D68" s="7"/>
      <c r="E68" s="7">
        <v>79.5</v>
      </c>
      <c r="F68" s="7"/>
      <c r="G68" s="7"/>
      <c r="H68" s="7"/>
      <c r="I68" s="8">
        <f t="shared" si="0"/>
        <v>79.5</v>
      </c>
    </row>
    <row r="69" spans="1:9" ht="14.1" customHeight="1" x14ac:dyDescent="0.2">
      <c r="A69" s="4">
        <v>65</v>
      </c>
      <c r="B69" s="12" t="s">
        <v>74</v>
      </c>
      <c r="C69" s="7"/>
      <c r="D69" s="7"/>
      <c r="E69" s="7"/>
      <c r="F69" s="7"/>
      <c r="G69" s="7">
        <v>350</v>
      </c>
      <c r="H69" s="7"/>
      <c r="I69" s="8">
        <f t="shared" si="0"/>
        <v>350</v>
      </c>
    </row>
    <row r="70" spans="1:9" ht="14.1" customHeight="1" x14ac:dyDescent="0.2">
      <c r="A70" s="4">
        <v>66</v>
      </c>
      <c r="B70" s="12" t="s">
        <v>75</v>
      </c>
      <c r="C70" s="7"/>
      <c r="D70" s="7"/>
      <c r="E70" s="7">
        <v>1721.6</v>
      </c>
      <c r="F70" s="7"/>
      <c r="G70" s="7"/>
      <c r="H70" s="7"/>
      <c r="I70" s="8">
        <f t="shared" ref="I70:I83" si="1">SUM(C70:H70)</f>
        <v>1721.6</v>
      </c>
    </row>
    <row r="71" spans="1:9" ht="14.1" customHeight="1" x14ac:dyDescent="0.2">
      <c r="A71" s="4">
        <v>67</v>
      </c>
      <c r="B71" s="12" t="s">
        <v>76</v>
      </c>
      <c r="C71" s="7"/>
      <c r="D71" s="7"/>
      <c r="E71" s="7"/>
      <c r="F71" s="7"/>
      <c r="G71" s="7"/>
      <c r="H71" s="7">
        <v>14511.15</v>
      </c>
      <c r="I71" s="8">
        <f t="shared" si="1"/>
        <v>14511.15</v>
      </c>
    </row>
    <row r="72" spans="1:9" ht="14.1" customHeight="1" x14ac:dyDescent="0.2">
      <c r="A72" s="4">
        <v>68</v>
      </c>
      <c r="B72" s="12" t="s">
        <v>77</v>
      </c>
      <c r="C72" s="7"/>
      <c r="D72" s="7"/>
      <c r="E72" s="7"/>
      <c r="F72" s="7"/>
      <c r="G72" s="7"/>
      <c r="H72" s="7">
        <v>13683.11</v>
      </c>
      <c r="I72" s="8">
        <f t="shared" si="1"/>
        <v>13683.11</v>
      </c>
    </row>
    <row r="73" spans="1:9" ht="14.1" customHeight="1" x14ac:dyDescent="0.2">
      <c r="A73" s="4">
        <v>69</v>
      </c>
      <c r="B73" s="12" t="s">
        <v>78</v>
      </c>
      <c r="C73" s="7"/>
      <c r="D73" s="7"/>
      <c r="E73" s="7"/>
      <c r="F73" s="7"/>
      <c r="G73" s="7"/>
      <c r="H73" s="7">
        <v>14031.98</v>
      </c>
      <c r="I73" s="8">
        <f t="shared" si="1"/>
        <v>14031.98</v>
      </c>
    </row>
    <row r="74" spans="1:9" ht="14.1" customHeight="1" x14ac:dyDescent="0.2">
      <c r="A74" s="4">
        <v>70</v>
      </c>
      <c r="B74" s="12" t="s">
        <v>35</v>
      </c>
      <c r="C74" s="7"/>
      <c r="D74" s="7"/>
      <c r="E74" s="7">
        <v>600</v>
      </c>
      <c r="F74" s="7"/>
      <c r="G74" s="7"/>
      <c r="H74" s="7"/>
      <c r="I74" s="8">
        <f t="shared" si="1"/>
        <v>600</v>
      </c>
    </row>
    <row r="75" spans="1:9" ht="14.1" customHeight="1" x14ac:dyDescent="0.2">
      <c r="A75" s="4">
        <v>71</v>
      </c>
      <c r="B75" s="12" t="s">
        <v>79</v>
      </c>
      <c r="C75" s="7"/>
      <c r="D75" s="7"/>
      <c r="E75" s="7">
        <v>22589.74</v>
      </c>
      <c r="F75" s="7"/>
      <c r="G75" s="7"/>
      <c r="H75" s="7"/>
      <c r="I75" s="8">
        <f t="shared" si="1"/>
        <v>22589.74</v>
      </c>
    </row>
    <row r="76" spans="1:9" ht="14.1" customHeight="1" x14ac:dyDescent="0.2">
      <c r="A76" s="4">
        <v>72</v>
      </c>
      <c r="B76" s="12" t="s">
        <v>80</v>
      </c>
      <c r="C76" s="7"/>
      <c r="D76" s="7"/>
      <c r="E76" s="7"/>
      <c r="F76" s="7"/>
      <c r="G76" s="7">
        <v>696.96</v>
      </c>
      <c r="H76" s="7"/>
      <c r="I76" s="8">
        <f t="shared" si="1"/>
        <v>696.96</v>
      </c>
    </row>
    <row r="77" spans="1:9" ht="14.1" customHeight="1" x14ac:dyDescent="0.2">
      <c r="A77" s="4">
        <v>73</v>
      </c>
      <c r="B77" s="12" t="s">
        <v>81</v>
      </c>
      <c r="C77" s="7"/>
      <c r="D77" s="7"/>
      <c r="E77" s="7"/>
      <c r="F77" s="7"/>
      <c r="G77" s="7">
        <v>2420</v>
      </c>
      <c r="H77" s="7"/>
      <c r="I77" s="8">
        <f t="shared" si="1"/>
        <v>2420</v>
      </c>
    </row>
    <row r="78" spans="1:9" ht="14.1" customHeight="1" x14ac:dyDescent="0.2">
      <c r="A78" s="4">
        <v>74</v>
      </c>
      <c r="B78" s="27" t="s">
        <v>82</v>
      </c>
      <c r="C78" s="7"/>
      <c r="D78" s="7">
        <v>8000</v>
      </c>
      <c r="E78" s="7"/>
      <c r="F78" s="7"/>
      <c r="G78" s="7"/>
      <c r="H78" s="7"/>
      <c r="I78" s="8">
        <f t="shared" si="1"/>
        <v>8000</v>
      </c>
    </row>
    <row r="79" spans="1:9" ht="14.1" customHeight="1" x14ac:dyDescent="0.2">
      <c r="A79" s="4">
        <v>75</v>
      </c>
      <c r="B79" s="12" t="s">
        <v>83</v>
      </c>
      <c r="C79" s="7"/>
      <c r="D79" s="7"/>
      <c r="E79" s="7"/>
      <c r="F79" s="7">
        <v>12251.2</v>
      </c>
      <c r="G79" s="7"/>
      <c r="H79" s="7"/>
      <c r="I79" s="8">
        <f t="shared" si="1"/>
        <v>12251.2</v>
      </c>
    </row>
    <row r="80" spans="1:9" ht="14.1" customHeight="1" x14ac:dyDescent="0.2">
      <c r="A80" s="4">
        <v>76</v>
      </c>
      <c r="B80" s="12" t="s">
        <v>84</v>
      </c>
      <c r="C80" s="7"/>
      <c r="D80" s="7">
        <v>74800</v>
      </c>
      <c r="E80" s="7"/>
      <c r="F80" s="7"/>
      <c r="G80" s="7"/>
      <c r="H80" s="7"/>
      <c r="I80" s="8">
        <f t="shared" si="1"/>
        <v>74800</v>
      </c>
    </row>
    <row r="81" spans="1:9" ht="14.1" customHeight="1" x14ac:dyDescent="0.2">
      <c r="A81" s="4">
        <v>77</v>
      </c>
      <c r="B81" s="12" t="s">
        <v>85</v>
      </c>
      <c r="C81" s="7"/>
      <c r="D81" s="7"/>
      <c r="E81" s="7"/>
      <c r="F81" s="7"/>
      <c r="G81" s="7">
        <v>5082</v>
      </c>
      <c r="H81" s="7"/>
      <c r="I81" s="8">
        <f t="shared" si="1"/>
        <v>5082</v>
      </c>
    </row>
    <row r="82" spans="1:9" ht="14.1" customHeight="1" x14ac:dyDescent="0.2">
      <c r="A82" s="4">
        <v>78</v>
      </c>
      <c r="B82" s="12" t="s">
        <v>86</v>
      </c>
      <c r="C82" s="7"/>
      <c r="D82" s="7"/>
      <c r="E82" s="7"/>
      <c r="F82" s="7"/>
      <c r="G82" s="7">
        <v>390</v>
      </c>
      <c r="H82" s="7"/>
      <c r="I82" s="8">
        <f t="shared" si="1"/>
        <v>390</v>
      </c>
    </row>
    <row r="83" spans="1:9" ht="14.1" customHeight="1" x14ac:dyDescent="0.2">
      <c r="A83" s="4">
        <v>79</v>
      </c>
      <c r="B83" s="12" t="s">
        <v>87</v>
      </c>
      <c r="C83" s="7"/>
      <c r="D83" s="7"/>
      <c r="E83" s="7"/>
      <c r="F83" s="7"/>
      <c r="G83" s="7">
        <v>324.67</v>
      </c>
      <c r="H83" s="7"/>
      <c r="I83" s="8">
        <f t="shared" si="1"/>
        <v>324.67</v>
      </c>
    </row>
    <row r="84" spans="1:9" s="14" customFormat="1" ht="19.5" customHeight="1" x14ac:dyDescent="0.25">
      <c r="A84" s="18" t="s">
        <v>88</v>
      </c>
      <c r="B84" s="19"/>
      <c r="C84" s="13">
        <f>SUM(C5:C79)</f>
        <v>67134.01999999999</v>
      </c>
      <c r="D84" s="13">
        <f>SUM(D5:D83)</f>
        <v>444478.79000000004</v>
      </c>
      <c r="E84" s="13">
        <f t="shared" ref="E84:I84" si="2">SUM(E5:E83)</f>
        <v>430410.95</v>
      </c>
      <c r="F84" s="13">
        <f t="shared" si="2"/>
        <v>86499.029999999984</v>
      </c>
      <c r="G84" s="13">
        <f t="shared" si="2"/>
        <v>75777.75</v>
      </c>
      <c r="H84" s="13">
        <f t="shared" si="2"/>
        <v>42427.53</v>
      </c>
      <c r="I84" s="13">
        <f t="shared" si="2"/>
        <v>1146728.0699999998</v>
      </c>
    </row>
  </sheetData>
  <mergeCells count="6">
    <mergeCell ref="A84:B84"/>
    <mergeCell ref="A1:B1"/>
    <mergeCell ref="A2:I2"/>
    <mergeCell ref="A3:A4"/>
    <mergeCell ref="B3:B4"/>
    <mergeCell ref="C3:I3"/>
  </mergeCells>
  <pageMargins left="0.78740157480314965" right="0.39370078740157483" top="0.78740157480314965" bottom="0.19685039370078741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2021 12 suminė (2)</vt:lpstr>
      <vt:lpstr>'2021 12 suminė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2022-01-18T13:41:35Z</cp:lastPrinted>
  <dcterms:created xsi:type="dcterms:W3CDTF">2022-01-18T13:40:58Z</dcterms:created>
  <dcterms:modified xsi:type="dcterms:W3CDTF">2022-01-24T08:11:27Z</dcterms:modified>
</cp:coreProperties>
</file>