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2949sa\Desktop\My Documents\2024 m. FAR\"/>
    </mc:Choice>
  </mc:AlternateContent>
  <xr:revisionPtr revIDLastSave="0" documentId="13_ncr:1_{E5484048-A81B-41DD-8CEB-F2B93F61A1EF}" xr6:coauthVersionLast="47" xr6:coauthVersionMax="47" xr10:uidLastSave="{00000000-0000-0000-0000-000000000000}"/>
  <bookViews>
    <workbookView xWindow="-108" yWindow="-108" windowWidth="23256" windowHeight="12576" xr2:uid="{223E0B09-7E93-49B7-B2C5-2092D79F115C}"/>
  </bookViews>
  <sheets>
    <sheet name="2024 9 mėn." sheetId="1" r:id="rId1"/>
  </sheets>
  <calcPr calcId="191029" iterateDelta="9.999999999999445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G61" i="1"/>
  <c r="H61" i="1"/>
  <c r="I61" i="1"/>
  <c r="J61" i="1"/>
  <c r="K61" i="1"/>
  <c r="L61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G20" i="1"/>
  <c r="F57" i="1" l="1"/>
  <c r="F46" i="1" l="1"/>
  <c r="H45" i="1"/>
  <c r="G44" i="1"/>
  <c r="F41" i="1"/>
  <c r="H40" i="1"/>
  <c r="H32" i="1"/>
  <c r="G30" i="1"/>
  <c r="G18" i="1"/>
  <c r="G13" i="1"/>
  <c r="G12" i="1"/>
  <c r="G11" i="1"/>
  <c r="I9" i="1"/>
  <c r="E9" i="1"/>
  <c r="E61" i="1" s="1"/>
  <c r="G7" i="1"/>
  <c r="K5" i="1"/>
</calcChain>
</file>

<file path=xl/sharedStrings.xml><?xml version="1.0" encoding="utf-8"?>
<sst xmlns="http://schemas.openxmlformats.org/spreadsheetml/2006/main" count="84" uniqueCount="84">
  <si>
    <t>VŠĮ VUL SANTAROS KLINIKŲ GAUTA PARAMA PER 2024 M. 9 MĖNESIUS</t>
  </si>
  <si>
    <t>Eil. Nr.</t>
  </si>
  <si>
    <t>Kodas</t>
  </si>
  <si>
    <t>Paramos davėjas</t>
  </si>
  <si>
    <t>Gauta parama</t>
  </si>
  <si>
    <t>Su paramos davėju sudarytų viešųjų pirkimų sutarčių vertės, EUR</t>
  </si>
  <si>
    <t>Paramos davėjo pavadinimas</t>
  </si>
  <si>
    <t>Juridinio asmens kodas</t>
  </si>
  <si>
    <t>Piniginės lėšos</t>
  </si>
  <si>
    <t>Ilgalaikis turtas</t>
  </si>
  <si>
    <t>Vaistai</t>
  </si>
  <si>
    <t>MPP</t>
  </si>
  <si>
    <t>Kitos atsargos</t>
  </si>
  <si>
    <t>Paslaugos</t>
  </si>
  <si>
    <t>Parama iš viso:</t>
  </si>
  <si>
    <t>Limedika UAB</t>
  </si>
  <si>
    <t>Berlin Chemie Menarini Baltic UAB</t>
  </si>
  <si>
    <t>Armila UAB</t>
  </si>
  <si>
    <t>Tamro UAB</t>
  </si>
  <si>
    <t>Fiziniai asmenys</t>
  </si>
  <si>
    <t>B.Braun Medical UAB</t>
  </si>
  <si>
    <t>Oribalt Vilnius UAB</t>
  </si>
  <si>
    <t>Entafarma UAB</t>
  </si>
  <si>
    <t>Medikona UAB</t>
  </si>
  <si>
    <t>Norameda UAB</t>
  </si>
  <si>
    <t>Lietuvos Artrito fondas</t>
  </si>
  <si>
    <t>9371</t>
  </si>
  <si>
    <t>Servier Pharma UAB</t>
  </si>
  <si>
    <t>Asociacija Kraujas</t>
  </si>
  <si>
    <t>Roche Lietuva UAB</t>
  </si>
  <si>
    <t>Vitafarma UAB</t>
  </si>
  <si>
    <t>Viasana UAB</t>
  </si>
  <si>
    <t>9453</t>
  </si>
  <si>
    <t>Takeda UAB</t>
  </si>
  <si>
    <t>Pharmalita UAB</t>
  </si>
  <si>
    <t>9528</t>
  </si>
  <si>
    <t>Paramos mažylio širdžiai fondas</t>
  </si>
  <si>
    <t>Valstybinė mokesčių inspekcija</t>
  </si>
  <si>
    <t>9607</t>
  </si>
  <si>
    <t>Renalfarma UAB</t>
  </si>
  <si>
    <t>Formedics UAB</t>
  </si>
  <si>
    <t>Vienybė Labdaros fondas</t>
  </si>
  <si>
    <t>Vildoma UAB</t>
  </si>
  <si>
    <t>Boehringer Ingelheim RCV GmbH &amp; Co KG Lietuvos filialas</t>
  </si>
  <si>
    <t>AbbVie Logistics B.V.</t>
  </si>
  <si>
    <t>9751</t>
  </si>
  <si>
    <t>GryNumber Health UAB</t>
  </si>
  <si>
    <t>Bonameda UAB</t>
  </si>
  <si>
    <t>Paramos ir labdaros fondas "Mamų unija"</t>
  </si>
  <si>
    <t>9844</t>
  </si>
  <si>
    <t>Edupharma UAB</t>
  </si>
  <si>
    <t>Baltics Medical UAB</t>
  </si>
  <si>
    <t>Nervų ligomis sergančių vaikų labd.fondas</t>
  </si>
  <si>
    <t>Genba Pharma UAB</t>
  </si>
  <si>
    <t>Labdaros ir paramos fondas Rugutė</t>
  </si>
  <si>
    <t>Gydymo įstaigų paramos fondas VšĮ</t>
  </si>
  <si>
    <t>Pozityvios idėjos, asociacija</t>
  </si>
  <si>
    <t>Neišnešiotukas Neišnešiotų naujagimių asociacija</t>
  </si>
  <si>
    <t>Septeka UAB</t>
  </si>
  <si>
    <t>Rimanto Kaukėno paramos grupėLabdaros ir paramos fondas</t>
  </si>
  <si>
    <t>PharmaDia UAB</t>
  </si>
  <si>
    <t>Allium UPI, UAB</t>
  </si>
  <si>
    <t>"Gerų darbų dirbtuvės" Paramos fondas</t>
  </si>
  <si>
    <t>"Dvi Širdelės" Labdaros ir paramos fondas</t>
  </si>
  <si>
    <t>Augrustė UAB</t>
  </si>
  <si>
    <t>Fenix Charity, Labdaros ir paramos fondas</t>
  </si>
  <si>
    <t>Green Prints UAB</t>
  </si>
  <si>
    <t>Vilmers UAB</t>
  </si>
  <si>
    <t>90060</t>
  </si>
  <si>
    <t>Rotary klubas Laisvė</t>
  </si>
  <si>
    <t>90061</t>
  </si>
  <si>
    <t>Ep prekyba UAB</t>
  </si>
  <si>
    <t>90062</t>
  </si>
  <si>
    <t>Jožica Gailutė</t>
  </si>
  <si>
    <t>90064</t>
  </si>
  <si>
    <t>NIT UAB</t>
  </si>
  <si>
    <t>90065</t>
  </si>
  <si>
    <t>Acorus Calamus UAB</t>
  </si>
  <si>
    <t>90067</t>
  </si>
  <si>
    <t>Luko labdaros ir paramos fondas</t>
  </si>
  <si>
    <t>Labochema LT UAB</t>
  </si>
  <si>
    <t>Diamedica UAB</t>
  </si>
  <si>
    <t>Astrazeneca Lietuva UAB</t>
  </si>
  <si>
    <t>Iš viso per 1-9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</si>
</sst>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6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2" fontId="1" fillId="0" borderId="6" xfId="0" applyNumberFormat="1" applyFont="1" applyBorder="1" applyAlignment="1">
      <alignment horizontal="right"/>
    </xf>
    <xf numFmtId="0" fontId="4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2" fontId="2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E434C-B728-4ED8-B24E-5A8DCD67D66F}">
  <sheetPr>
    <tabColor theme="9" tint="0.39997558519241921"/>
    <pageSetUpPr fitToPage="1"/>
  </sheetPr>
  <dimension ref="A1:L61"/>
  <sheetViews>
    <sheetView tabSelected="1" workbookViewId="0">
      <pane ySplit="2124" topLeftCell="A46" activePane="bottomLeft"/>
      <selection activeCell="N2" sqref="N2"/>
      <selection pane="bottomLeft" activeCell="M5" sqref="M5"/>
    </sheetView>
  </sheetViews>
  <sheetFormatPr defaultColWidth="9.109375" defaultRowHeight="13.2" x14ac:dyDescent="0.25"/>
  <cols>
    <col min="1" max="1" width="4" style="18" customWidth="1"/>
    <col min="2" max="2" width="6" style="18" customWidth="1"/>
    <col min="3" max="3" width="29.109375" style="2" customWidth="1"/>
    <col min="4" max="4" width="11" style="2" customWidth="1"/>
    <col min="5" max="5" width="10.5546875" style="1" customWidth="1"/>
    <col min="6" max="6" width="10.88671875" style="1" customWidth="1"/>
    <col min="7" max="7" width="11.33203125" style="1" customWidth="1"/>
    <col min="8" max="9" width="9.6640625" style="1" customWidth="1"/>
    <col min="10" max="10" width="8.5546875" style="1" customWidth="1"/>
    <col min="11" max="11" width="12" style="19" customWidth="1"/>
    <col min="12" max="12" width="16.109375" style="1" customWidth="1"/>
    <col min="13" max="16384" width="9.109375" style="1"/>
  </cols>
  <sheetData>
    <row r="1" spans="1:12" ht="15" customHeight="1" x14ac:dyDescent="0.25">
      <c r="A1" s="1"/>
      <c r="B1" s="1"/>
      <c r="C1" s="1"/>
      <c r="E1" s="3"/>
      <c r="F1" s="3"/>
      <c r="G1" s="3"/>
      <c r="H1" s="3"/>
      <c r="I1" s="3"/>
      <c r="J1" s="3"/>
      <c r="K1" s="4"/>
    </row>
    <row r="2" spans="1:12" ht="22.5" customHeight="1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2" ht="15" customHeight="1" x14ac:dyDescent="0.25">
      <c r="A3" s="26" t="s">
        <v>1</v>
      </c>
      <c r="B3" s="26" t="s">
        <v>2</v>
      </c>
      <c r="C3" s="28" t="s">
        <v>3</v>
      </c>
      <c r="D3" s="29"/>
      <c r="E3" s="30" t="s">
        <v>4</v>
      </c>
      <c r="F3" s="31"/>
      <c r="G3" s="31"/>
      <c r="H3" s="31"/>
      <c r="I3" s="31"/>
      <c r="J3" s="31"/>
      <c r="K3" s="32"/>
      <c r="L3" s="21" t="s">
        <v>5</v>
      </c>
    </row>
    <row r="4" spans="1:12" ht="39" customHeight="1" x14ac:dyDescent="0.25">
      <c r="A4" s="27"/>
      <c r="B4" s="27"/>
      <c r="C4" s="6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  <c r="L4" s="21"/>
    </row>
    <row r="5" spans="1:12" ht="15" customHeight="1" x14ac:dyDescent="0.25">
      <c r="A5" s="5">
        <v>1</v>
      </c>
      <c r="B5" s="5">
        <v>9012</v>
      </c>
      <c r="C5" s="9" t="s">
        <v>15</v>
      </c>
      <c r="D5" s="5">
        <v>134056779</v>
      </c>
      <c r="E5" s="10"/>
      <c r="F5" s="10"/>
      <c r="G5" s="10">
        <v>0</v>
      </c>
      <c r="H5" s="10"/>
      <c r="I5" s="10"/>
      <c r="J5" s="10"/>
      <c r="K5" s="20">
        <f>SUM(E5:J5)</f>
        <v>0</v>
      </c>
      <c r="L5" s="10">
        <v>5111488.0999999996</v>
      </c>
    </row>
    <row r="6" spans="1:12" ht="15" customHeight="1" x14ac:dyDescent="0.25">
      <c r="A6" s="5">
        <v>2</v>
      </c>
      <c r="B6" s="5">
        <v>9014</v>
      </c>
      <c r="C6" s="9" t="s">
        <v>16</v>
      </c>
      <c r="D6" s="5">
        <v>304052894</v>
      </c>
      <c r="E6" s="10"/>
      <c r="F6" s="10"/>
      <c r="G6" s="10">
        <v>8350.2000000000007</v>
      </c>
      <c r="H6" s="10"/>
      <c r="I6" s="10"/>
      <c r="J6" s="10"/>
      <c r="K6" s="20">
        <f t="shared" ref="K6:K60" si="0">SUM(E6:J6)</f>
        <v>8350.2000000000007</v>
      </c>
      <c r="L6" s="10">
        <v>0</v>
      </c>
    </row>
    <row r="7" spans="1:12" ht="15" customHeight="1" x14ac:dyDescent="0.25">
      <c r="A7" s="5">
        <v>3</v>
      </c>
      <c r="B7" s="5">
        <v>9018</v>
      </c>
      <c r="C7" s="9" t="s">
        <v>17</v>
      </c>
      <c r="D7" s="5">
        <v>123813957</v>
      </c>
      <c r="E7" s="10"/>
      <c r="F7" s="10"/>
      <c r="G7" s="10">
        <f>370.51+8341.93+2075.05</f>
        <v>10787.490000000002</v>
      </c>
      <c r="H7" s="10"/>
      <c r="I7" s="10"/>
      <c r="J7" s="10"/>
      <c r="K7" s="20">
        <f t="shared" si="0"/>
        <v>10787.490000000002</v>
      </c>
      <c r="L7" s="10">
        <v>6630118.9100000001</v>
      </c>
    </row>
    <row r="8" spans="1:12" ht="15" customHeight="1" x14ac:dyDescent="0.25">
      <c r="A8" s="5">
        <v>4</v>
      </c>
      <c r="B8" s="5">
        <v>9030</v>
      </c>
      <c r="C8" s="9" t="s">
        <v>18</v>
      </c>
      <c r="D8" s="5">
        <v>111448632</v>
      </c>
      <c r="E8" s="10"/>
      <c r="F8" s="10"/>
      <c r="G8" s="10">
        <v>0</v>
      </c>
      <c r="H8" s="10"/>
      <c r="I8" s="10"/>
      <c r="J8" s="10"/>
      <c r="K8" s="20">
        <f t="shared" si="0"/>
        <v>0</v>
      </c>
      <c r="L8" s="10">
        <v>5503721.29</v>
      </c>
    </row>
    <row r="9" spans="1:12" ht="15" customHeight="1" x14ac:dyDescent="0.25">
      <c r="A9" s="5">
        <v>5</v>
      </c>
      <c r="B9" s="5">
        <v>9037</v>
      </c>
      <c r="C9" s="9" t="s">
        <v>19</v>
      </c>
      <c r="D9" s="5"/>
      <c r="E9" s="10">
        <f>950+1000</f>
        <v>1950</v>
      </c>
      <c r="F9" s="10"/>
      <c r="G9" s="10"/>
      <c r="H9" s="10"/>
      <c r="I9" s="10">
        <f>547.99+55</f>
        <v>602.99</v>
      </c>
      <c r="J9" s="10"/>
      <c r="K9" s="20">
        <f t="shared" si="0"/>
        <v>2552.9899999999998</v>
      </c>
      <c r="L9" s="10">
        <v>0</v>
      </c>
    </row>
    <row r="10" spans="1:12" ht="15" customHeight="1" x14ac:dyDescent="0.25">
      <c r="A10" s="5">
        <v>6</v>
      </c>
      <c r="B10" s="5">
        <v>9119</v>
      </c>
      <c r="C10" s="9" t="s">
        <v>20</v>
      </c>
      <c r="D10" s="5">
        <v>111551739</v>
      </c>
      <c r="E10" s="10"/>
      <c r="F10" s="10"/>
      <c r="G10" s="10"/>
      <c r="H10" s="10">
        <v>13.84</v>
      </c>
      <c r="I10" s="10"/>
      <c r="J10" s="10"/>
      <c r="K10" s="20">
        <f t="shared" si="0"/>
        <v>13.84</v>
      </c>
      <c r="L10" s="10">
        <v>1056009.6100000001</v>
      </c>
    </row>
    <row r="11" spans="1:12" ht="15" customHeight="1" x14ac:dyDescent="0.25">
      <c r="A11" s="5">
        <v>7</v>
      </c>
      <c r="B11" s="5">
        <v>9182</v>
      </c>
      <c r="C11" s="9" t="s">
        <v>21</v>
      </c>
      <c r="D11" s="5">
        <v>111472747</v>
      </c>
      <c r="E11" s="10"/>
      <c r="F11" s="10"/>
      <c r="G11" s="10">
        <f>0.1+0.1</f>
        <v>0.2</v>
      </c>
      <c r="H11" s="10"/>
      <c r="I11" s="10"/>
      <c r="J11" s="10"/>
      <c r="K11" s="20">
        <f t="shared" si="0"/>
        <v>0.2</v>
      </c>
      <c r="L11" s="10">
        <v>532850.80000000005</v>
      </c>
    </row>
    <row r="12" spans="1:12" ht="15" customHeight="1" x14ac:dyDescent="0.25">
      <c r="A12" s="5">
        <v>8</v>
      </c>
      <c r="B12" s="5">
        <v>9232</v>
      </c>
      <c r="C12" s="9" t="s">
        <v>22</v>
      </c>
      <c r="D12" s="5">
        <v>174443844</v>
      </c>
      <c r="E12" s="10"/>
      <c r="F12" s="10"/>
      <c r="G12" s="10">
        <f>1.26+0.45+0.96</f>
        <v>2.67</v>
      </c>
      <c r="H12" s="10"/>
      <c r="I12" s="10"/>
      <c r="J12" s="10"/>
      <c r="K12" s="20">
        <f t="shared" si="0"/>
        <v>2.67</v>
      </c>
      <c r="L12" s="10">
        <v>958040.64</v>
      </c>
    </row>
    <row r="13" spans="1:12" ht="15" customHeight="1" x14ac:dyDescent="0.25">
      <c r="A13" s="5">
        <v>9</v>
      </c>
      <c r="B13" s="5">
        <v>9259</v>
      </c>
      <c r="C13" s="9" t="s">
        <v>23</v>
      </c>
      <c r="D13" s="5">
        <v>134758266</v>
      </c>
      <c r="E13" s="10"/>
      <c r="F13" s="10"/>
      <c r="G13" s="10">
        <f>9939+850</f>
        <v>10789</v>
      </c>
      <c r="H13" s="10"/>
      <c r="I13" s="10"/>
      <c r="J13" s="10"/>
      <c r="K13" s="20">
        <f t="shared" si="0"/>
        <v>10789</v>
      </c>
      <c r="L13" s="10">
        <v>695662.44</v>
      </c>
    </row>
    <row r="14" spans="1:12" ht="15" customHeight="1" x14ac:dyDescent="0.25">
      <c r="A14" s="5">
        <v>10</v>
      </c>
      <c r="B14" s="5">
        <v>9327</v>
      </c>
      <c r="C14" s="9" t="s">
        <v>24</v>
      </c>
      <c r="D14" s="5">
        <v>140744584</v>
      </c>
      <c r="E14" s="10"/>
      <c r="F14" s="10"/>
      <c r="G14" s="10"/>
      <c r="H14" s="10">
        <v>450</v>
      </c>
      <c r="I14" s="10"/>
      <c r="J14" s="10"/>
      <c r="K14" s="20">
        <f t="shared" si="0"/>
        <v>450</v>
      </c>
      <c r="L14" s="10">
        <v>290471.15999999997</v>
      </c>
    </row>
    <row r="15" spans="1:12" ht="15" customHeight="1" x14ac:dyDescent="0.25">
      <c r="A15" s="5">
        <v>11</v>
      </c>
      <c r="B15" s="5">
        <v>9370</v>
      </c>
      <c r="C15" s="9" t="s">
        <v>25</v>
      </c>
      <c r="D15" s="5">
        <v>192002292</v>
      </c>
      <c r="E15" s="10"/>
      <c r="F15" s="10">
        <v>65340</v>
      </c>
      <c r="G15" s="10"/>
      <c r="H15" s="10"/>
      <c r="I15" s="10"/>
      <c r="J15" s="10"/>
      <c r="K15" s="20">
        <f t="shared" si="0"/>
        <v>65340</v>
      </c>
      <c r="L15" s="10">
        <v>0</v>
      </c>
    </row>
    <row r="16" spans="1:12" ht="15" customHeight="1" x14ac:dyDescent="0.25">
      <c r="A16" s="5">
        <v>12</v>
      </c>
      <c r="B16" s="11" t="s">
        <v>26</v>
      </c>
      <c r="C16" s="12" t="s">
        <v>27</v>
      </c>
      <c r="D16" s="5">
        <v>300088003</v>
      </c>
      <c r="E16" s="10">
        <v>5000</v>
      </c>
      <c r="F16" s="10"/>
      <c r="G16" s="10">
        <v>5825</v>
      </c>
      <c r="H16" s="10"/>
      <c r="I16" s="10"/>
      <c r="J16" s="10"/>
      <c r="K16" s="20">
        <f t="shared" si="0"/>
        <v>10825</v>
      </c>
      <c r="L16" s="10"/>
    </row>
    <row r="17" spans="1:12" ht="15" customHeight="1" x14ac:dyDescent="0.25">
      <c r="A17" s="5">
        <v>13</v>
      </c>
      <c r="B17" s="5">
        <v>9444</v>
      </c>
      <c r="C17" s="9" t="s">
        <v>28</v>
      </c>
      <c r="D17" s="5">
        <v>295750630</v>
      </c>
      <c r="E17" s="10"/>
      <c r="F17" s="10">
        <v>1050</v>
      </c>
      <c r="G17" s="10"/>
      <c r="H17" s="10"/>
      <c r="I17" s="10">
        <v>2808.5</v>
      </c>
      <c r="J17" s="10"/>
      <c r="K17" s="20">
        <f t="shared" si="0"/>
        <v>3858.5</v>
      </c>
      <c r="L17" s="10">
        <v>0</v>
      </c>
    </row>
    <row r="18" spans="1:12" ht="15" customHeight="1" x14ac:dyDescent="0.25">
      <c r="A18" s="5">
        <v>14</v>
      </c>
      <c r="B18" s="5">
        <v>9419</v>
      </c>
      <c r="C18" s="9" t="s">
        <v>29</v>
      </c>
      <c r="D18" s="5">
        <v>300089404</v>
      </c>
      <c r="E18" s="10"/>
      <c r="F18" s="10"/>
      <c r="G18" s="10">
        <f>2178+2178.09+4278.32</f>
        <v>8634.41</v>
      </c>
      <c r="H18" s="10"/>
      <c r="I18" s="10"/>
      <c r="J18" s="10"/>
      <c r="K18" s="20">
        <f t="shared" si="0"/>
        <v>8634.41</v>
      </c>
      <c r="L18" s="10">
        <v>3782174.15</v>
      </c>
    </row>
    <row r="19" spans="1:12" ht="15" customHeight="1" x14ac:dyDescent="0.25">
      <c r="A19" s="5">
        <v>15</v>
      </c>
      <c r="B19" s="5">
        <v>9424</v>
      </c>
      <c r="C19" s="9" t="s">
        <v>30</v>
      </c>
      <c r="D19" s="5">
        <v>135915083</v>
      </c>
      <c r="E19" s="10"/>
      <c r="F19" s="10"/>
      <c r="G19" s="10">
        <v>0</v>
      </c>
      <c r="H19" s="10"/>
      <c r="I19" s="10"/>
      <c r="J19" s="10"/>
      <c r="K19" s="20">
        <f t="shared" si="0"/>
        <v>0</v>
      </c>
      <c r="L19" s="10">
        <v>949520.04</v>
      </c>
    </row>
    <row r="20" spans="1:12" ht="15" customHeight="1" x14ac:dyDescent="0.25">
      <c r="A20" s="5">
        <v>16</v>
      </c>
      <c r="B20" s="5">
        <v>9452</v>
      </c>
      <c r="C20" s="9" t="s">
        <v>31</v>
      </c>
      <c r="D20" s="5">
        <v>300155391</v>
      </c>
      <c r="E20" s="10"/>
      <c r="F20" s="10"/>
      <c r="G20" s="10">
        <f>198+180</f>
        <v>378</v>
      </c>
      <c r="H20" s="10"/>
      <c r="I20" s="10"/>
      <c r="J20" s="10"/>
      <c r="K20" s="20">
        <f t="shared" si="0"/>
        <v>378</v>
      </c>
      <c r="L20" s="10">
        <v>0</v>
      </c>
    </row>
    <row r="21" spans="1:12" ht="15" customHeight="1" x14ac:dyDescent="0.25">
      <c r="A21" s="5">
        <v>17</v>
      </c>
      <c r="B21" s="11" t="s">
        <v>32</v>
      </c>
      <c r="C21" s="12" t="s">
        <v>33</v>
      </c>
      <c r="D21" s="5">
        <v>300547428</v>
      </c>
      <c r="E21" s="10"/>
      <c r="F21" s="10"/>
      <c r="G21" s="10"/>
      <c r="H21" s="10">
        <v>13892.8</v>
      </c>
      <c r="I21" s="10"/>
      <c r="J21" s="10"/>
      <c r="K21" s="20">
        <f t="shared" si="0"/>
        <v>13892.8</v>
      </c>
      <c r="L21" s="10">
        <v>0</v>
      </c>
    </row>
    <row r="22" spans="1:12" ht="15" customHeight="1" x14ac:dyDescent="0.25">
      <c r="A22" s="5">
        <v>18</v>
      </c>
      <c r="B22" s="5">
        <v>9454</v>
      </c>
      <c r="C22" s="9" t="s">
        <v>34</v>
      </c>
      <c r="D22" s="5">
        <v>300065321</v>
      </c>
      <c r="E22" s="10"/>
      <c r="F22" s="10"/>
      <c r="G22" s="10">
        <v>48.8</v>
      </c>
      <c r="H22" s="10"/>
      <c r="I22" s="10"/>
      <c r="J22" s="10"/>
      <c r="K22" s="20">
        <f t="shared" si="0"/>
        <v>48.8</v>
      </c>
      <c r="L22" s="10">
        <v>4884.7700000000004</v>
      </c>
    </row>
    <row r="23" spans="1:12" ht="15" customHeight="1" x14ac:dyDescent="0.25">
      <c r="A23" s="5">
        <v>19</v>
      </c>
      <c r="B23" s="11" t="s">
        <v>35</v>
      </c>
      <c r="C23" s="12" t="s">
        <v>36</v>
      </c>
      <c r="D23" s="5">
        <v>300558307</v>
      </c>
      <c r="E23" s="10"/>
      <c r="F23" s="10">
        <v>1074.3800000000001</v>
      </c>
      <c r="G23" s="10"/>
      <c r="H23" s="10"/>
      <c r="I23" s="10"/>
      <c r="J23" s="10"/>
      <c r="K23" s="20">
        <f t="shared" si="0"/>
        <v>1074.3800000000001</v>
      </c>
      <c r="L23" s="10"/>
    </row>
    <row r="24" spans="1:12" ht="14.25" customHeight="1" x14ac:dyDescent="0.25">
      <c r="A24" s="5">
        <v>20</v>
      </c>
      <c r="B24" s="11">
        <v>9570</v>
      </c>
      <c r="C24" s="12" t="s">
        <v>37</v>
      </c>
      <c r="D24" s="5">
        <v>188659752</v>
      </c>
      <c r="E24" s="10">
        <v>55210.31</v>
      </c>
      <c r="F24" s="10"/>
      <c r="G24" s="10"/>
      <c r="H24" s="10"/>
      <c r="I24" s="10"/>
      <c r="J24" s="10"/>
      <c r="K24" s="20">
        <f t="shared" si="0"/>
        <v>55210.31</v>
      </c>
      <c r="L24" s="10"/>
    </row>
    <row r="25" spans="1:12" ht="15" customHeight="1" x14ac:dyDescent="0.25">
      <c r="A25" s="5">
        <v>21</v>
      </c>
      <c r="B25" s="11" t="s">
        <v>38</v>
      </c>
      <c r="C25" s="12" t="s">
        <v>39</v>
      </c>
      <c r="D25" s="5">
        <v>301485538</v>
      </c>
      <c r="E25" s="10"/>
      <c r="F25" s="10"/>
      <c r="G25" s="10"/>
      <c r="H25" s="10"/>
      <c r="I25" s="10">
        <v>2348.8000000000002</v>
      </c>
      <c r="J25" s="10"/>
      <c r="K25" s="20">
        <f t="shared" si="0"/>
        <v>2348.8000000000002</v>
      </c>
      <c r="L25" s="10">
        <v>411039.51</v>
      </c>
    </row>
    <row r="26" spans="1:12" ht="15" customHeight="1" x14ac:dyDescent="0.25">
      <c r="A26" s="5">
        <v>22</v>
      </c>
      <c r="B26" s="5">
        <v>9611</v>
      </c>
      <c r="C26" s="9" t="s">
        <v>40</v>
      </c>
      <c r="D26" s="5">
        <v>124980311</v>
      </c>
      <c r="E26" s="10"/>
      <c r="F26" s="10"/>
      <c r="G26" s="10"/>
      <c r="H26" s="10">
        <v>11.5</v>
      </c>
      <c r="I26" s="10"/>
      <c r="J26" s="10"/>
      <c r="K26" s="20">
        <f t="shared" si="0"/>
        <v>11.5</v>
      </c>
      <c r="L26" s="10">
        <v>1314816.93</v>
      </c>
    </row>
    <row r="27" spans="1:12" ht="15" customHeight="1" x14ac:dyDescent="0.25">
      <c r="A27" s="5">
        <v>23</v>
      </c>
      <c r="B27" s="5">
        <v>9612</v>
      </c>
      <c r="C27" s="9" t="s">
        <v>41</v>
      </c>
      <c r="D27" s="5">
        <v>192000131</v>
      </c>
      <c r="E27" s="10"/>
      <c r="F27" s="10"/>
      <c r="G27" s="10"/>
      <c r="H27" s="10">
        <v>57808.89</v>
      </c>
      <c r="I27" s="10"/>
      <c r="J27" s="10"/>
      <c r="K27" s="20">
        <f t="shared" si="0"/>
        <v>57808.89</v>
      </c>
      <c r="L27" s="10"/>
    </row>
    <row r="28" spans="1:12" ht="15" customHeight="1" x14ac:dyDescent="0.25">
      <c r="A28" s="5">
        <v>24</v>
      </c>
      <c r="B28" s="5">
        <v>99997</v>
      </c>
      <c r="C28" s="9" t="s">
        <v>42</v>
      </c>
      <c r="D28" s="5">
        <v>110736215</v>
      </c>
      <c r="E28" s="10">
        <v>600</v>
      </c>
      <c r="F28" s="10"/>
      <c r="G28" s="10"/>
      <c r="H28" s="10"/>
      <c r="I28" s="10"/>
      <c r="J28" s="10"/>
      <c r="K28" s="20">
        <f t="shared" si="0"/>
        <v>600</v>
      </c>
      <c r="L28" s="10">
        <v>1500</v>
      </c>
    </row>
    <row r="29" spans="1:12" ht="26.25" customHeight="1" x14ac:dyDescent="0.25">
      <c r="A29" s="5">
        <v>25</v>
      </c>
      <c r="B29" s="5">
        <v>9616</v>
      </c>
      <c r="C29" s="9" t="s">
        <v>43</v>
      </c>
      <c r="D29" s="5">
        <v>302444188</v>
      </c>
      <c r="E29" s="10"/>
      <c r="F29" s="10"/>
      <c r="G29" s="10">
        <v>11992.64</v>
      </c>
      <c r="H29" s="10"/>
      <c r="I29" s="10"/>
      <c r="J29" s="10"/>
      <c r="K29" s="20">
        <f t="shared" si="0"/>
        <v>11992.64</v>
      </c>
      <c r="L29" s="10">
        <v>0</v>
      </c>
    </row>
    <row r="30" spans="1:12" ht="15" customHeight="1" x14ac:dyDescent="0.25">
      <c r="A30" s="5">
        <v>26</v>
      </c>
      <c r="B30" s="5">
        <v>9737</v>
      </c>
      <c r="C30" s="9" t="s">
        <v>44</v>
      </c>
      <c r="D30" s="5"/>
      <c r="E30" s="10"/>
      <c r="F30" s="10"/>
      <c r="G30" s="10">
        <f>496128.5+128053.2</f>
        <v>624181.69999999995</v>
      </c>
      <c r="H30" s="10"/>
      <c r="I30" s="10"/>
      <c r="J30" s="10"/>
      <c r="K30" s="20">
        <f t="shared" si="0"/>
        <v>624181.69999999995</v>
      </c>
      <c r="L30" s="10">
        <v>0</v>
      </c>
    </row>
    <row r="31" spans="1:12" ht="15" customHeight="1" x14ac:dyDescent="0.25">
      <c r="A31" s="5">
        <v>27</v>
      </c>
      <c r="B31" s="11" t="s">
        <v>45</v>
      </c>
      <c r="C31" s="12" t="s">
        <v>46</v>
      </c>
      <c r="D31" s="5">
        <v>303345008</v>
      </c>
      <c r="E31" s="10"/>
      <c r="F31" s="10"/>
      <c r="G31" s="10"/>
      <c r="H31" s="10">
        <v>386.4</v>
      </c>
      <c r="I31" s="10"/>
      <c r="J31" s="10"/>
      <c r="K31" s="20">
        <f t="shared" si="0"/>
        <v>386.4</v>
      </c>
      <c r="L31" s="10">
        <v>93654</v>
      </c>
    </row>
    <row r="32" spans="1:12" ht="15" customHeight="1" x14ac:dyDescent="0.25">
      <c r="A32" s="5">
        <v>28</v>
      </c>
      <c r="B32" s="5">
        <v>9766</v>
      </c>
      <c r="C32" s="9" t="s">
        <v>47</v>
      </c>
      <c r="D32" s="5">
        <v>140927183</v>
      </c>
      <c r="E32" s="10"/>
      <c r="F32" s="10"/>
      <c r="G32" s="10"/>
      <c r="H32" s="10">
        <f>1132.11+1394.37</f>
        <v>2526.4799999999996</v>
      </c>
      <c r="I32" s="10"/>
      <c r="J32" s="10"/>
      <c r="K32" s="20">
        <f t="shared" si="0"/>
        <v>2526.4799999999996</v>
      </c>
      <c r="L32" s="10">
        <v>1464937.22</v>
      </c>
    </row>
    <row r="33" spans="1:12" ht="15" customHeight="1" x14ac:dyDescent="0.25">
      <c r="A33" s="5">
        <v>29</v>
      </c>
      <c r="B33" s="5">
        <v>9801</v>
      </c>
      <c r="C33" s="9" t="s">
        <v>48</v>
      </c>
      <c r="D33" s="5">
        <v>302288579</v>
      </c>
      <c r="E33" s="10"/>
      <c r="F33" s="10"/>
      <c r="G33" s="10"/>
      <c r="H33" s="10"/>
      <c r="I33" s="10">
        <v>490</v>
      </c>
      <c r="J33" s="10"/>
      <c r="K33" s="20">
        <f t="shared" si="0"/>
        <v>490</v>
      </c>
      <c r="L33" s="10">
        <v>0</v>
      </c>
    </row>
    <row r="34" spans="1:12" ht="15" customHeight="1" x14ac:dyDescent="0.25">
      <c r="A34" s="5">
        <v>30</v>
      </c>
      <c r="B34" s="11" t="s">
        <v>49</v>
      </c>
      <c r="C34" s="12" t="s">
        <v>50</v>
      </c>
      <c r="D34" s="5">
        <v>302549335</v>
      </c>
      <c r="E34" s="10"/>
      <c r="F34" s="10"/>
      <c r="G34" s="10">
        <v>3125.23</v>
      </c>
      <c r="H34" s="10"/>
      <c r="I34" s="10"/>
      <c r="J34" s="10"/>
      <c r="K34" s="20">
        <f t="shared" si="0"/>
        <v>3125.23</v>
      </c>
      <c r="L34" s="10"/>
    </row>
    <row r="35" spans="1:12" ht="15" customHeight="1" x14ac:dyDescent="0.25">
      <c r="A35" s="5">
        <v>31</v>
      </c>
      <c r="B35" s="5">
        <v>9860</v>
      </c>
      <c r="C35" s="9" t="s">
        <v>51</v>
      </c>
      <c r="D35" s="5">
        <v>302723907</v>
      </c>
      <c r="E35" s="10"/>
      <c r="F35" s="10"/>
      <c r="G35" s="10"/>
      <c r="H35" s="10">
        <v>0.05</v>
      </c>
      <c r="I35" s="10"/>
      <c r="J35" s="10"/>
      <c r="K35" s="20">
        <f t="shared" si="0"/>
        <v>0.05</v>
      </c>
      <c r="L35" s="10">
        <v>514447.5</v>
      </c>
    </row>
    <row r="36" spans="1:12" ht="15" customHeight="1" x14ac:dyDescent="0.25">
      <c r="A36" s="5">
        <v>32</v>
      </c>
      <c r="B36" s="5">
        <v>9861</v>
      </c>
      <c r="C36" s="9" t="s">
        <v>52</v>
      </c>
      <c r="D36" s="5">
        <v>301732134</v>
      </c>
      <c r="E36" s="10"/>
      <c r="F36" s="10"/>
      <c r="G36" s="10"/>
      <c r="H36" s="10"/>
      <c r="I36" s="10">
        <v>2534.63</v>
      </c>
      <c r="J36" s="10"/>
      <c r="K36" s="20">
        <f t="shared" si="0"/>
        <v>2534.63</v>
      </c>
      <c r="L36" s="10">
        <v>0</v>
      </c>
    </row>
    <row r="37" spans="1:12" ht="15" customHeight="1" x14ac:dyDescent="0.25">
      <c r="A37" s="5">
        <v>33</v>
      </c>
      <c r="B37" s="5">
        <v>99936</v>
      </c>
      <c r="C37" s="9" t="s">
        <v>53</v>
      </c>
      <c r="D37" s="5">
        <v>303395484</v>
      </c>
      <c r="E37" s="10"/>
      <c r="F37" s="10"/>
      <c r="G37" s="10">
        <v>408</v>
      </c>
      <c r="H37" s="10"/>
      <c r="I37" s="10"/>
      <c r="J37" s="10"/>
      <c r="K37" s="20">
        <f t="shared" si="0"/>
        <v>408</v>
      </c>
      <c r="L37" s="10">
        <v>0</v>
      </c>
    </row>
    <row r="38" spans="1:12" ht="15" customHeight="1" x14ac:dyDescent="0.25">
      <c r="A38" s="5">
        <v>34</v>
      </c>
      <c r="B38" s="5">
        <v>9880</v>
      </c>
      <c r="C38" s="9" t="s">
        <v>54</v>
      </c>
      <c r="D38" s="5">
        <v>300070090</v>
      </c>
      <c r="E38" s="10">
        <v>1400</v>
      </c>
      <c r="F38" s="10">
        <v>713.9</v>
      </c>
      <c r="G38" s="10"/>
      <c r="H38" s="10"/>
      <c r="I38" s="10">
        <v>1312.19</v>
      </c>
      <c r="J38" s="10"/>
      <c r="K38" s="20">
        <f t="shared" si="0"/>
        <v>3426.09</v>
      </c>
      <c r="L38" s="10">
        <v>0</v>
      </c>
    </row>
    <row r="39" spans="1:12" ht="15" customHeight="1" x14ac:dyDescent="0.25">
      <c r="A39" s="5">
        <v>35</v>
      </c>
      <c r="B39" s="5">
        <v>9911</v>
      </c>
      <c r="C39" s="9" t="s">
        <v>55</v>
      </c>
      <c r="D39" s="5">
        <v>303047517</v>
      </c>
      <c r="E39" s="10"/>
      <c r="F39" s="10">
        <v>26473.97</v>
      </c>
      <c r="G39" s="10"/>
      <c r="H39" s="10"/>
      <c r="I39" s="10"/>
      <c r="J39" s="10"/>
      <c r="K39" s="20">
        <f t="shared" si="0"/>
        <v>26473.97</v>
      </c>
      <c r="L39" s="10">
        <v>0</v>
      </c>
    </row>
    <row r="40" spans="1:12" ht="15" customHeight="1" x14ac:dyDescent="0.25">
      <c r="A40" s="5">
        <v>36</v>
      </c>
      <c r="B40" s="5">
        <v>9978</v>
      </c>
      <c r="C40" s="9" t="s">
        <v>56</v>
      </c>
      <c r="D40" s="5">
        <v>303487979</v>
      </c>
      <c r="E40" s="10"/>
      <c r="F40" s="10"/>
      <c r="G40" s="10"/>
      <c r="H40" s="10">
        <f>1008.85+309.35</f>
        <v>1318.2</v>
      </c>
      <c r="I40" s="10"/>
      <c r="J40" s="10"/>
      <c r="K40" s="20">
        <f t="shared" si="0"/>
        <v>1318.2</v>
      </c>
      <c r="L40" s="10">
        <v>0</v>
      </c>
    </row>
    <row r="41" spans="1:12" ht="26.25" customHeight="1" x14ac:dyDescent="0.25">
      <c r="A41" s="5">
        <v>37</v>
      </c>
      <c r="B41" s="5">
        <v>9983</v>
      </c>
      <c r="C41" s="9" t="s">
        <v>57</v>
      </c>
      <c r="D41" s="5">
        <v>302869488</v>
      </c>
      <c r="E41" s="10"/>
      <c r="F41" s="10">
        <f>33275+3360+7438</f>
        <v>44073</v>
      </c>
      <c r="G41" s="10"/>
      <c r="H41" s="10"/>
      <c r="I41" s="10"/>
      <c r="J41" s="10"/>
      <c r="K41" s="20">
        <f t="shared" si="0"/>
        <v>44073</v>
      </c>
      <c r="L41" s="10">
        <v>0</v>
      </c>
    </row>
    <row r="42" spans="1:12" ht="15" customHeight="1" x14ac:dyDescent="0.25">
      <c r="A42" s="5">
        <v>38</v>
      </c>
      <c r="B42" s="5">
        <v>99935</v>
      </c>
      <c r="C42" s="9" t="s">
        <v>58</v>
      </c>
      <c r="D42" s="5">
        <v>301501622</v>
      </c>
      <c r="E42" s="10"/>
      <c r="F42" s="10"/>
      <c r="G42" s="10"/>
      <c r="H42" s="10">
        <v>324</v>
      </c>
      <c r="I42" s="10"/>
      <c r="J42" s="10"/>
      <c r="K42" s="20">
        <f t="shared" si="0"/>
        <v>324</v>
      </c>
      <c r="L42" s="10">
        <v>642296.49</v>
      </c>
    </row>
    <row r="43" spans="1:12" ht="26.25" customHeight="1" x14ac:dyDescent="0.25">
      <c r="A43" s="5">
        <v>39</v>
      </c>
      <c r="B43" s="5">
        <v>999911</v>
      </c>
      <c r="C43" s="9" t="s">
        <v>59</v>
      </c>
      <c r="D43" s="5">
        <v>302721009</v>
      </c>
      <c r="E43" s="10"/>
      <c r="F43" s="10"/>
      <c r="G43" s="10"/>
      <c r="H43" s="10"/>
      <c r="I43" s="10">
        <v>7728</v>
      </c>
      <c r="J43" s="10"/>
      <c r="K43" s="20">
        <f t="shared" si="0"/>
        <v>7728</v>
      </c>
      <c r="L43" s="10">
        <v>0</v>
      </c>
    </row>
    <row r="44" spans="1:12" ht="13.5" customHeight="1" x14ac:dyDescent="0.25">
      <c r="A44" s="5">
        <v>40</v>
      </c>
      <c r="B44" s="5">
        <v>90014</v>
      </c>
      <c r="C44" s="9" t="s">
        <v>60</v>
      </c>
      <c r="D44" s="5">
        <v>304052894</v>
      </c>
      <c r="E44" s="10"/>
      <c r="F44" s="10"/>
      <c r="G44" s="10">
        <f>0.03+0.04</f>
        <v>7.0000000000000007E-2</v>
      </c>
      <c r="H44" s="10"/>
      <c r="I44" s="10"/>
      <c r="J44" s="10"/>
      <c r="K44" s="20">
        <f t="shared" si="0"/>
        <v>7.0000000000000007E-2</v>
      </c>
      <c r="L44" s="10">
        <v>283312.78999999998</v>
      </c>
    </row>
    <row r="45" spans="1:12" ht="15" customHeight="1" x14ac:dyDescent="0.25">
      <c r="A45" s="5">
        <v>41</v>
      </c>
      <c r="B45" s="5">
        <v>90031</v>
      </c>
      <c r="C45" s="13" t="s">
        <v>61</v>
      </c>
      <c r="D45" s="14">
        <v>110849177</v>
      </c>
      <c r="E45" s="10"/>
      <c r="F45" s="10"/>
      <c r="G45" s="10"/>
      <c r="H45" s="10">
        <f>3312+3312</f>
        <v>6624</v>
      </c>
      <c r="I45" s="10"/>
      <c r="J45" s="10"/>
      <c r="K45" s="20">
        <f t="shared" si="0"/>
        <v>6624</v>
      </c>
      <c r="L45" s="10">
        <v>148112.26</v>
      </c>
    </row>
    <row r="46" spans="1:12" ht="14.25" customHeight="1" x14ac:dyDescent="0.25">
      <c r="A46" s="5">
        <v>42</v>
      </c>
      <c r="B46" s="5">
        <v>90045</v>
      </c>
      <c r="C46" s="9" t="s">
        <v>62</v>
      </c>
      <c r="D46" s="5">
        <v>303379747</v>
      </c>
      <c r="E46" s="10"/>
      <c r="F46" s="10">
        <f>137899.75+49912.5</f>
        <v>187812.25</v>
      </c>
      <c r="G46" s="10"/>
      <c r="H46" s="10">
        <v>2928.2</v>
      </c>
      <c r="I46" s="10"/>
      <c r="J46" s="10"/>
      <c r="K46" s="20">
        <f t="shared" si="0"/>
        <v>190740.45</v>
      </c>
      <c r="L46" s="10">
        <v>0</v>
      </c>
    </row>
    <row r="47" spans="1:12" ht="13.5" customHeight="1" x14ac:dyDescent="0.25">
      <c r="A47" s="5">
        <v>43</v>
      </c>
      <c r="B47" s="5">
        <v>90055</v>
      </c>
      <c r="C47" s="9" t="s">
        <v>63</v>
      </c>
      <c r="D47" s="5">
        <v>306618661</v>
      </c>
      <c r="E47" s="10"/>
      <c r="F47" s="10"/>
      <c r="G47" s="10"/>
      <c r="H47" s="10">
        <v>291.60000000000002</v>
      </c>
      <c r="I47" s="10">
        <v>516.22</v>
      </c>
      <c r="J47" s="10"/>
      <c r="K47" s="20">
        <f t="shared" si="0"/>
        <v>807.82</v>
      </c>
      <c r="L47" s="10">
        <v>0</v>
      </c>
    </row>
    <row r="48" spans="1:12" ht="15" customHeight="1" x14ac:dyDescent="0.25">
      <c r="A48" s="5">
        <v>44</v>
      </c>
      <c r="B48" s="5">
        <v>90056</v>
      </c>
      <c r="C48" s="9" t="s">
        <v>64</v>
      </c>
      <c r="D48" s="5">
        <v>304930363</v>
      </c>
      <c r="E48" s="10"/>
      <c r="F48" s="10"/>
      <c r="G48" s="10"/>
      <c r="H48" s="10"/>
      <c r="I48" s="10">
        <v>264.10000000000002</v>
      </c>
      <c r="J48" s="10"/>
      <c r="K48" s="20">
        <f t="shared" si="0"/>
        <v>264.10000000000002</v>
      </c>
      <c r="L48" s="10">
        <v>0</v>
      </c>
    </row>
    <row r="49" spans="1:12" ht="15" customHeight="1" x14ac:dyDescent="0.25">
      <c r="A49" s="5">
        <v>45</v>
      </c>
      <c r="B49" s="5">
        <v>90057</v>
      </c>
      <c r="C49" s="9" t="s">
        <v>65</v>
      </c>
      <c r="D49" s="5">
        <v>306556124</v>
      </c>
      <c r="E49" s="10"/>
      <c r="F49" s="10">
        <v>55000</v>
      </c>
      <c r="G49" s="10"/>
      <c r="H49" s="10"/>
      <c r="I49" s="10"/>
      <c r="J49" s="10"/>
      <c r="K49" s="20">
        <f t="shared" si="0"/>
        <v>55000</v>
      </c>
      <c r="L49" s="10">
        <v>0</v>
      </c>
    </row>
    <row r="50" spans="1:12" ht="15" customHeight="1" x14ac:dyDescent="0.25">
      <c r="A50" s="5">
        <v>46</v>
      </c>
      <c r="B50" s="5">
        <v>90058</v>
      </c>
      <c r="C50" s="9" t="s">
        <v>66</v>
      </c>
      <c r="D50" s="5">
        <v>302531141</v>
      </c>
      <c r="E50" s="10"/>
      <c r="F50" s="10"/>
      <c r="G50" s="10"/>
      <c r="H50" s="10"/>
      <c r="I50" s="10">
        <v>653.4</v>
      </c>
      <c r="J50" s="10"/>
      <c r="K50" s="20">
        <f t="shared" si="0"/>
        <v>653.4</v>
      </c>
      <c r="L50" s="10">
        <v>0</v>
      </c>
    </row>
    <row r="51" spans="1:12" ht="15" customHeight="1" x14ac:dyDescent="0.25">
      <c r="A51" s="5">
        <v>47</v>
      </c>
      <c r="B51" s="5">
        <v>90059</v>
      </c>
      <c r="C51" s="9" t="s">
        <v>67</v>
      </c>
      <c r="D51" s="5">
        <v>300098524</v>
      </c>
      <c r="E51" s="10"/>
      <c r="F51" s="10"/>
      <c r="G51" s="10"/>
      <c r="H51" s="10"/>
      <c r="I51" s="10">
        <v>332.61</v>
      </c>
      <c r="J51" s="10"/>
      <c r="K51" s="20">
        <f t="shared" si="0"/>
        <v>332.61</v>
      </c>
      <c r="L51" s="10">
        <v>0</v>
      </c>
    </row>
    <row r="52" spans="1:12" ht="15" customHeight="1" x14ac:dyDescent="0.25">
      <c r="A52" s="5">
        <v>48</v>
      </c>
      <c r="B52" s="11" t="s">
        <v>68</v>
      </c>
      <c r="C52" s="12" t="s">
        <v>69</v>
      </c>
      <c r="D52" s="5">
        <v>305672994</v>
      </c>
      <c r="E52" s="10"/>
      <c r="F52" s="10">
        <v>700.57</v>
      </c>
      <c r="G52" s="10"/>
      <c r="H52" s="10"/>
      <c r="I52" s="10">
        <v>2652.22</v>
      </c>
      <c r="J52" s="10"/>
      <c r="K52" s="20">
        <f t="shared" si="0"/>
        <v>3352.79</v>
      </c>
      <c r="L52" s="10"/>
    </row>
    <row r="53" spans="1:12" ht="15" customHeight="1" x14ac:dyDescent="0.25">
      <c r="A53" s="5">
        <v>49</v>
      </c>
      <c r="B53" s="11" t="s">
        <v>70</v>
      </c>
      <c r="C53" s="12" t="s">
        <v>71</v>
      </c>
      <c r="D53" s="5">
        <v>305708967</v>
      </c>
      <c r="E53" s="10"/>
      <c r="F53" s="10"/>
      <c r="G53" s="10"/>
      <c r="H53" s="10"/>
      <c r="I53" s="10">
        <v>620.01</v>
      </c>
      <c r="J53" s="10"/>
      <c r="K53" s="20">
        <f t="shared" si="0"/>
        <v>620.01</v>
      </c>
      <c r="L53" s="10"/>
    </row>
    <row r="54" spans="1:12" ht="15" customHeight="1" x14ac:dyDescent="0.25">
      <c r="A54" s="5">
        <v>50</v>
      </c>
      <c r="B54" s="11" t="s">
        <v>72</v>
      </c>
      <c r="C54" s="12" t="s">
        <v>73</v>
      </c>
      <c r="D54" s="5"/>
      <c r="E54" s="10"/>
      <c r="F54" s="10">
        <v>1300</v>
      </c>
      <c r="G54" s="10"/>
      <c r="H54" s="10"/>
      <c r="I54" s="10"/>
      <c r="J54" s="10"/>
      <c r="K54" s="20">
        <f t="shared" si="0"/>
        <v>1300</v>
      </c>
      <c r="L54" s="10"/>
    </row>
    <row r="55" spans="1:12" ht="15" customHeight="1" x14ac:dyDescent="0.25">
      <c r="A55" s="5">
        <v>51</v>
      </c>
      <c r="B55" s="11" t="s">
        <v>74</v>
      </c>
      <c r="C55" s="12" t="s">
        <v>75</v>
      </c>
      <c r="D55" s="5">
        <v>125984316</v>
      </c>
      <c r="E55" s="10"/>
      <c r="F55" s="10">
        <v>1120</v>
      </c>
      <c r="G55" s="10"/>
      <c r="H55" s="10"/>
      <c r="I55" s="10"/>
      <c r="J55" s="10"/>
      <c r="K55" s="20">
        <f t="shared" si="0"/>
        <v>1120</v>
      </c>
      <c r="L55" s="10"/>
    </row>
    <row r="56" spans="1:12" ht="15" customHeight="1" x14ac:dyDescent="0.25">
      <c r="A56" s="5">
        <v>52</v>
      </c>
      <c r="B56" s="11" t="s">
        <v>76</v>
      </c>
      <c r="C56" s="12" t="s">
        <v>77</v>
      </c>
      <c r="D56" s="5">
        <v>168041168</v>
      </c>
      <c r="E56" s="10"/>
      <c r="F56" s="10"/>
      <c r="G56" s="10"/>
      <c r="H56" s="10"/>
      <c r="I56" s="10">
        <v>101.25</v>
      </c>
      <c r="J56" s="10"/>
      <c r="K56" s="20">
        <f t="shared" si="0"/>
        <v>101.25</v>
      </c>
      <c r="L56" s="10">
        <v>50725.62</v>
      </c>
    </row>
    <row r="57" spans="1:12" ht="15" customHeight="1" x14ac:dyDescent="0.25">
      <c r="A57" s="5">
        <v>53</v>
      </c>
      <c r="B57" s="11" t="s">
        <v>78</v>
      </c>
      <c r="C57" s="12" t="s">
        <v>79</v>
      </c>
      <c r="D57" s="5">
        <v>304804852</v>
      </c>
      <c r="E57" s="10"/>
      <c r="F57" s="10">
        <f>12569.24</f>
        <v>12569.24</v>
      </c>
      <c r="G57" s="10"/>
      <c r="H57" s="10"/>
      <c r="I57" s="10"/>
      <c r="J57" s="10"/>
      <c r="K57" s="20">
        <f t="shared" si="0"/>
        <v>12569.24</v>
      </c>
      <c r="L57" s="10"/>
    </row>
    <row r="58" spans="1:12" ht="15" customHeight="1" x14ac:dyDescent="0.25">
      <c r="A58" s="5">
        <v>54</v>
      </c>
      <c r="B58" s="5">
        <v>90008</v>
      </c>
      <c r="C58" s="9" t="s">
        <v>80</v>
      </c>
      <c r="D58" s="5">
        <v>300670772</v>
      </c>
      <c r="E58" s="10">
        <v>600</v>
      </c>
      <c r="F58" s="10"/>
      <c r="G58" s="10"/>
      <c r="H58" s="10"/>
      <c r="I58" s="10"/>
      <c r="J58" s="10"/>
      <c r="K58" s="20">
        <f t="shared" si="0"/>
        <v>600</v>
      </c>
      <c r="L58" s="10">
        <v>434854.40000000002</v>
      </c>
    </row>
    <row r="59" spans="1:12" ht="15" customHeight="1" x14ac:dyDescent="0.25">
      <c r="A59" s="5">
        <v>55</v>
      </c>
      <c r="B59" s="5">
        <v>9862</v>
      </c>
      <c r="C59" s="9" t="s">
        <v>81</v>
      </c>
      <c r="D59" s="5">
        <v>111768155</v>
      </c>
      <c r="E59" s="10">
        <v>600</v>
      </c>
      <c r="F59" s="10"/>
      <c r="G59" s="10"/>
      <c r="H59" s="10"/>
      <c r="I59" s="10"/>
      <c r="J59" s="10"/>
      <c r="K59" s="20">
        <f t="shared" si="0"/>
        <v>600</v>
      </c>
      <c r="L59" s="10">
        <v>613855.27</v>
      </c>
    </row>
    <row r="60" spans="1:12" ht="15" customHeight="1" x14ac:dyDescent="0.25">
      <c r="A60" s="5">
        <v>56</v>
      </c>
      <c r="B60" s="5">
        <v>9406</v>
      </c>
      <c r="C60" s="9" t="s">
        <v>82</v>
      </c>
      <c r="D60" s="5">
        <v>300089799</v>
      </c>
      <c r="E60" s="10">
        <v>2400</v>
      </c>
      <c r="F60" s="10"/>
      <c r="G60" s="10"/>
      <c r="H60" s="10"/>
      <c r="I60" s="10"/>
      <c r="J60" s="10"/>
      <c r="K60" s="20">
        <f t="shared" si="0"/>
        <v>2400</v>
      </c>
      <c r="L60" s="10">
        <v>0</v>
      </c>
    </row>
    <row r="61" spans="1:12" s="17" customFormat="1" ht="13.8" x14ac:dyDescent="0.25">
      <c r="A61" s="22" t="s">
        <v>83</v>
      </c>
      <c r="B61" s="23"/>
      <c r="C61" s="24"/>
      <c r="D61" s="15"/>
      <c r="E61" s="16">
        <f>SUM(E5:E60)</f>
        <v>67760.31</v>
      </c>
      <c r="F61" s="16">
        <f t="shared" ref="F61:L61" si="1">SUM(F5:F60)</f>
        <v>397227.31</v>
      </c>
      <c r="G61" s="16">
        <f t="shared" si="1"/>
        <v>684523.40999999992</v>
      </c>
      <c r="H61" s="16">
        <f t="shared" si="1"/>
        <v>86575.959999999992</v>
      </c>
      <c r="I61" s="16">
        <f t="shared" si="1"/>
        <v>22964.920000000002</v>
      </c>
      <c r="J61" s="16">
        <f t="shared" si="1"/>
        <v>0</v>
      </c>
      <c r="K61" s="16">
        <f t="shared" si="1"/>
        <v>1259051.9099999999</v>
      </c>
      <c r="L61" s="16">
        <f t="shared" si="1"/>
        <v>31488493.899999999</v>
      </c>
    </row>
  </sheetData>
  <mergeCells count="7">
    <mergeCell ref="L3:L4"/>
    <mergeCell ref="A61:C61"/>
    <mergeCell ref="A2:K2"/>
    <mergeCell ref="A3:A4"/>
    <mergeCell ref="B3:B4"/>
    <mergeCell ref="C3:D3"/>
    <mergeCell ref="E3:K3"/>
  </mergeCells>
  <pageMargins left="0.98425196850393704" right="0.59055118110236227" top="0.59055118110236227" bottom="0.59055118110236227" header="0" footer="0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9 mėn.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Bilinskaitė</dc:creator>
  <cp:lastModifiedBy>Liuda Grigentienė</cp:lastModifiedBy>
  <dcterms:created xsi:type="dcterms:W3CDTF">2024-10-18T05:14:44Z</dcterms:created>
  <dcterms:modified xsi:type="dcterms:W3CDTF">2024-10-18T10:12:34Z</dcterms:modified>
</cp:coreProperties>
</file>